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Anexo I - Programas" sheetId="1" r:id="rId1"/>
    <sheet name="Anexo II - Resumo dos Programas" sheetId="2" r:id="rId2"/>
    <sheet name="Anexo III - Progr-Ação-Fun-Subf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9" i="1" l="1"/>
  <c r="K189" i="1"/>
  <c r="J189" i="1"/>
  <c r="H189" i="1"/>
  <c r="H577" i="1"/>
  <c r="I577" i="1"/>
  <c r="J577" i="1"/>
  <c r="K577" i="1"/>
  <c r="K1523" i="1" l="1"/>
  <c r="J1523" i="1"/>
  <c r="H1113" i="1"/>
  <c r="K335" i="1"/>
  <c r="K330" i="1" s="1"/>
  <c r="J335" i="1"/>
  <c r="J330" i="1" s="1"/>
  <c r="I335" i="1"/>
  <c r="I330" i="1" s="1"/>
  <c r="K52" i="1"/>
  <c r="J52" i="1"/>
  <c r="I52" i="1"/>
  <c r="H52" i="1"/>
  <c r="K717" i="1"/>
  <c r="J717" i="1"/>
  <c r="I717" i="1"/>
  <c r="H717" i="1"/>
  <c r="K1473" i="1"/>
  <c r="J1473" i="1"/>
  <c r="I1473" i="1"/>
  <c r="K392" i="1"/>
  <c r="J392" i="1"/>
  <c r="I392" i="1"/>
  <c r="H392" i="1"/>
  <c r="I1442" i="1"/>
  <c r="J1442" i="1"/>
  <c r="J1433" i="1" s="1"/>
  <c r="K1442" i="1"/>
  <c r="H1442" i="1"/>
  <c r="L1446" i="1"/>
  <c r="E184" i="3" s="1"/>
  <c r="H1473" i="1"/>
  <c r="L1477" i="1"/>
  <c r="E187" i="3" s="1"/>
  <c r="I1239" i="1"/>
  <c r="J1239" i="1"/>
  <c r="K1239" i="1"/>
  <c r="H1239" i="1"/>
  <c r="H1222" i="1" s="1"/>
  <c r="L1231" i="1"/>
  <c r="I1523" i="1"/>
  <c r="H1523" i="1"/>
  <c r="L1519" i="1"/>
  <c r="E139" i="3" s="1"/>
  <c r="L1515" i="1"/>
  <c r="E138" i="3" s="1"/>
  <c r="L1511" i="1"/>
  <c r="E137" i="3" s="1"/>
  <c r="L89" i="1"/>
  <c r="L85" i="1"/>
  <c r="L72" i="1"/>
  <c r="L68" i="1"/>
  <c r="E28" i="3" s="1"/>
  <c r="L473" i="1"/>
  <c r="E124" i="3" s="1"/>
  <c r="I440" i="1"/>
  <c r="I435" i="1" s="1"/>
  <c r="J440" i="1"/>
  <c r="J435" i="1" s="1"/>
  <c r="K440" i="1"/>
  <c r="K435" i="1" s="1"/>
  <c r="H440" i="1"/>
  <c r="H435" i="1" s="1"/>
  <c r="L416" i="1"/>
  <c r="E115" i="3" s="1"/>
  <c r="L412" i="1"/>
  <c r="E114" i="3" s="1"/>
  <c r="L408" i="1"/>
  <c r="E113" i="3" s="1"/>
  <c r="L396" i="1"/>
  <c r="I380" i="1"/>
  <c r="J380" i="1"/>
  <c r="K380" i="1"/>
  <c r="K371" i="1" s="1"/>
  <c r="H380" i="1"/>
  <c r="L384" i="1"/>
  <c r="H335" i="1"/>
  <c r="H330" i="1" s="1"/>
  <c r="L339" i="1"/>
  <c r="E100" i="3" s="1"/>
  <c r="L201" i="1"/>
  <c r="I64" i="1"/>
  <c r="J64" i="1"/>
  <c r="K64" i="1"/>
  <c r="H64" i="1"/>
  <c r="H371" i="1" l="1"/>
  <c r="H47" i="1"/>
  <c r="I371" i="1"/>
  <c r="J371" i="1"/>
  <c r="I47" i="1"/>
  <c r="E111" i="3"/>
  <c r="E108" i="3"/>
  <c r="L1473" i="1"/>
  <c r="E186" i="3" s="1"/>
  <c r="L1442" i="1"/>
  <c r="E183" i="3" s="1"/>
  <c r="L1438" i="1"/>
  <c r="E182" i="3" s="1"/>
  <c r="L1263" i="1"/>
  <c r="E180" i="3" s="1"/>
  <c r="L1239" i="1"/>
  <c r="E168" i="3" s="1"/>
  <c r="L1235" i="1"/>
  <c r="E167" i="3" s="1"/>
  <c r="L1227" i="1"/>
  <c r="E165" i="3" s="1"/>
  <c r="E166" i="3"/>
  <c r="L1523" i="1"/>
  <c r="E140" i="3" s="1"/>
  <c r="L1370" i="1"/>
  <c r="E70" i="3" s="1"/>
  <c r="L1374" i="1"/>
  <c r="E71" i="3" s="1"/>
  <c r="I1365" i="1"/>
  <c r="D15" i="2" s="1"/>
  <c r="J1365" i="1"/>
  <c r="E15" i="2" s="1"/>
  <c r="K1365" i="1"/>
  <c r="F15" i="2" s="1"/>
  <c r="H1365" i="1"/>
  <c r="C15" i="2" s="1"/>
  <c r="L1321" i="1"/>
  <c r="E64" i="3" s="1"/>
  <c r="L1317" i="1"/>
  <c r="E63" i="3" s="1"/>
  <c r="L1313" i="1"/>
  <c r="E62" i="3" s="1"/>
  <c r="L1309" i="1"/>
  <c r="E61" i="3" s="1"/>
  <c r="L1305" i="1"/>
  <c r="E60" i="3" s="1"/>
  <c r="L1301" i="1"/>
  <c r="E59" i="3" s="1"/>
  <c r="L1406" i="1"/>
  <c r="E52" i="3" s="1"/>
  <c r="L1402" i="1"/>
  <c r="E51" i="3" s="1"/>
  <c r="L1194" i="1"/>
  <c r="E50" i="3" s="1"/>
  <c r="L1190" i="1"/>
  <c r="E49" i="3" s="1"/>
  <c r="E40" i="3"/>
  <c r="E32" i="3"/>
  <c r="E31" i="3"/>
  <c r="E29" i="3"/>
  <c r="A4" i="3"/>
  <c r="A3" i="3"/>
  <c r="C34" i="2"/>
  <c r="D18" i="2"/>
  <c r="E18" i="2"/>
  <c r="F18" i="2"/>
  <c r="C18" i="2"/>
  <c r="D16" i="2"/>
  <c r="E16" i="2"/>
  <c r="F16" i="2"/>
  <c r="C16" i="2"/>
  <c r="G16" i="2" l="1"/>
  <c r="G15" i="2"/>
  <c r="G18" i="2"/>
  <c r="H505" i="1"/>
  <c r="C22" i="2" s="1"/>
  <c r="L152" i="1"/>
  <c r="E36" i="3" s="1"/>
  <c r="L124" i="1"/>
  <c r="E35" i="3" s="1"/>
  <c r="L120" i="1"/>
  <c r="E34" i="3" s="1"/>
  <c r="L93" i="1"/>
  <c r="E33" i="3" s="1"/>
  <c r="L81" i="1"/>
  <c r="E30" i="3" s="1"/>
  <c r="L64" i="1"/>
  <c r="E27" i="3" s="1"/>
  <c r="L60" i="1"/>
  <c r="E26" i="3" s="1"/>
  <c r="L56" i="1"/>
  <c r="E25" i="3" s="1"/>
  <c r="L52" i="1"/>
  <c r="E24" i="3" s="1"/>
  <c r="I11" i="1"/>
  <c r="D9" i="2" s="1"/>
  <c r="J11" i="1"/>
  <c r="E9" i="2" s="1"/>
  <c r="K11" i="1"/>
  <c r="F9" i="2" s="1"/>
  <c r="H11" i="1"/>
  <c r="C9" i="2" s="1"/>
  <c r="H1541" i="1"/>
  <c r="C8" i="2" s="1"/>
  <c r="L1554" i="1"/>
  <c r="E16" i="3" s="1"/>
  <c r="L1553" i="1"/>
  <c r="L1550" i="1"/>
  <c r="E15" i="3" s="1"/>
  <c r="L1549" i="1"/>
  <c r="I1541" i="1"/>
  <c r="D8" i="2" s="1"/>
  <c r="L1546" i="1"/>
  <c r="E14" i="3" s="1"/>
  <c r="L1545" i="1"/>
  <c r="K1541" i="1"/>
  <c r="F8" i="2" s="1"/>
  <c r="J1541" i="1"/>
  <c r="E8" i="2" s="1"/>
  <c r="G9" i="2" l="1"/>
  <c r="L47" i="1"/>
  <c r="G8" i="2"/>
  <c r="L1541" i="1"/>
  <c r="L1522" i="1" l="1"/>
  <c r="L1518" i="1"/>
  <c r="L1514" i="1"/>
  <c r="L1510" i="1"/>
  <c r="K1506" i="1"/>
  <c r="F24" i="2" s="1"/>
  <c r="J1506" i="1"/>
  <c r="E24" i="2" s="1"/>
  <c r="I1506" i="1"/>
  <c r="D24" i="2" s="1"/>
  <c r="H1506" i="1"/>
  <c r="L1476" i="1"/>
  <c r="L1472" i="1"/>
  <c r="K1468" i="1"/>
  <c r="F38" i="2" s="1"/>
  <c r="J1468" i="1"/>
  <c r="E38" i="2" s="1"/>
  <c r="I1468" i="1"/>
  <c r="D38" i="2" s="1"/>
  <c r="H1468" i="1"/>
  <c r="L1445" i="1"/>
  <c r="L1441" i="1"/>
  <c r="L1437" i="1"/>
  <c r="K1433" i="1"/>
  <c r="F37" i="2" s="1"/>
  <c r="E37" i="2"/>
  <c r="I1433" i="1"/>
  <c r="D37" i="2" s="1"/>
  <c r="H1433" i="1"/>
  <c r="L1405" i="1"/>
  <c r="L1401" i="1"/>
  <c r="K1397" i="1"/>
  <c r="J1397" i="1"/>
  <c r="I1397" i="1"/>
  <c r="H1397" i="1"/>
  <c r="L1433" i="1" l="1"/>
  <c r="C37" i="2"/>
  <c r="G37" i="2" s="1"/>
  <c r="L1468" i="1"/>
  <c r="C38" i="2"/>
  <c r="G38" i="2" s="1"/>
  <c r="L1506" i="1"/>
  <c r="C24" i="2"/>
  <c r="G24" i="2" s="1"/>
  <c r="L1397" i="1"/>
  <c r="J1297" i="1"/>
  <c r="J1292" i="1" s="1"/>
  <c r="E13" i="2" s="1"/>
  <c r="I1297" i="1"/>
  <c r="I1292" i="1" s="1"/>
  <c r="D13" i="2" s="1"/>
  <c r="H1297" i="1"/>
  <c r="H1292" i="1" s="1"/>
  <c r="K1297" i="1"/>
  <c r="K1292" i="1" s="1"/>
  <c r="F13" i="2" s="1"/>
  <c r="C13" i="2" l="1"/>
  <c r="G13" i="2" s="1"/>
  <c r="L1292" i="1"/>
  <c r="L1297" i="1"/>
  <c r="E58" i="3" s="1"/>
  <c r="L1350" i="1"/>
  <c r="E68" i="3" s="1"/>
  <c r="L1346" i="1"/>
  <c r="E67" i="3" s="1"/>
  <c r="L1342" i="1"/>
  <c r="E66" i="3" s="1"/>
  <c r="I1337" i="1"/>
  <c r="D14" i="2" s="1"/>
  <c r="J1337" i="1"/>
  <c r="E14" i="2" s="1"/>
  <c r="K1337" i="1"/>
  <c r="F14" i="2" s="1"/>
  <c r="H1337" i="1"/>
  <c r="C14" i="2" s="1"/>
  <c r="L1369" i="1"/>
  <c r="L1365" i="1"/>
  <c r="L1345" i="1"/>
  <c r="L1341" i="1"/>
  <c r="L1320" i="1"/>
  <c r="L1316" i="1"/>
  <c r="L1312" i="1"/>
  <c r="L1308" i="1"/>
  <c r="L1304" i="1"/>
  <c r="L1300" i="1"/>
  <c r="L1296" i="1"/>
  <c r="G14" i="2" l="1"/>
  <c r="L1337" i="1"/>
  <c r="L1262" i="1"/>
  <c r="K1258" i="1"/>
  <c r="F36" i="2" s="1"/>
  <c r="J1258" i="1"/>
  <c r="I1258" i="1"/>
  <c r="D36" i="2" s="1"/>
  <c r="H1258" i="1"/>
  <c r="C36" i="2" s="1"/>
  <c r="L1238" i="1"/>
  <c r="L1234" i="1"/>
  <c r="L1230" i="1"/>
  <c r="L1226" i="1"/>
  <c r="K1222" i="1"/>
  <c r="F33" i="2" s="1"/>
  <c r="J1222" i="1"/>
  <c r="E33" i="2" s="1"/>
  <c r="I1222" i="1"/>
  <c r="D33" i="2" s="1"/>
  <c r="L1193" i="1"/>
  <c r="L1189" i="1"/>
  <c r="K1185" i="1"/>
  <c r="J1185" i="1"/>
  <c r="I1185" i="1"/>
  <c r="H1185" i="1"/>
  <c r="L1185" i="1" l="1"/>
  <c r="L1258" i="1"/>
  <c r="E36" i="2"/>
  <c r="G36" i="2" s="1"/>
  <c r="L1222" i="1"/>
  <c r="C33" i="2"/>
  <c r="G33" i="2" s="1"/>
  <c r="L1161" i="1"/>
  <c r="E178" i="3" s="1"/>
  <c r="L1160" i="1"/>
  <c r="L1157" i="1"/>
  <c r="E177" i="3" s="1"/>
  <c r="L1156" i="1"/>
  <c r="K1152" i="1"/>
  <c r="F35" i="2" s="1"/>
  <c r="J1152" i="1"/>
  <c r="E35" i="2" s="1"/>
  <c r="I1152" i="1"/>
  <c r="D35" i="2" s="1"/>
  <c r="H1152" i="1"/>
  <c r="C35" i="2" s="1"/>
  <c r="L1138" i="1"/>
  <c r="E175" i="3" s="1"/>
  <c r="L1137" i="1"/>
  <c r="L1134" i="1"/>
  <c r="E174" i="3" s="1"/>
  <c r="L1133" i="1"/>
  <c r="L1130" i="1"/>
  <c r="E173" i="3" s="1"/>
  <c r="L1129" i="1"/>
  <c r="L1126" i="1"/>
  <c r="E172" i="3" s="1"/>
  <c r="L1125" i="1"/>
  <c r="L1122" i="1"/>
  <c r="E171" i="3" s="1"/>
  <c r="L1121" i="1"/>
  <c r="L1118" i="1"/>
  <c r="E170" i="3" s="1"/>
  <c r="L1117" i="1"/>
  <c r="K1113" i="1"/>
  <c r="F34" i="2" s="1"/>
  <c r="J1113" i="1"/>
  <c r="E34" i="2" s="1"/>
  <c r="I1113" i="1"/>
  <c r="D34" i="2" s="1"/>
  <c r="L1090" i="1"/>
  <c r="E48" i="3" s="1"/>
  <c r="L1089" i="1"/>
  <c r="L1086" i="1"/>
  <c r="E47" i="3" s="1"/>
  <c r="L1085" i="1"/>
  <c r="L1082" i="1"/>
  <c r="E46" i="3" s="1"/>
  <c r="L1081" i="1"/>
  <c r="K1077" i="1"/>
  <c r="J1077" i="1"/>
  <c r="I1077" i="1"/>
  <c r="H1077" i="1"/>
  <c r="L1077" i="1" l="1"/>
  <c r="G35" i="2"/>
  <c r="L1152" i="1"/>
  <c r="L1113" i="1"/>
  <c r="G34" i="2"/>
  <c r="L1046" i="1"/>
  <c r="E163" i="3" s="1"/>
  <c r="L1045" i="1"/>
  <c r="K1041" i="1"/>
  <c r="F32" i="2" s="1"/>
  <c r="J1041" i="1"/>
  <c r="E32" i="2" s="1"/>
  <c r="I1041" i="1"/>
  <c r="D32" i="2" s="1"/>
  <c r="H1041" i="1"/>
  <c r="C32" i="2" s="1"/>
  <c r="L1011" i="1"/>
  <c r="L1010" i="1"/>
  <c r="K1006" i="1"/>
  <c r="F31" i="2" s="1"/>
  <c r="J1006" i="1"/>
  <c r="E31" i="2" s="1"/>
  <c r="I1006" i="1"/>
  <c r="D31" i="2" s="1"/>
  <c r="H1006" i="1"/>
  <c r="C31" i="2" s="1"/>
  <c r="L979" i="1"/>
  <c r="E159" i="3" s="1"/>
  <c r="L978" i="1"/>
  <c r="L975" i="1"/>
  <c r="E158" i="3" s="1"/>
  <c r="L974" i="1"/>
  <c r="K970" i="1"/>
  <c r="F30" i="2" s="1"/>
  <c r="J970" i="1"/>
  <c r="E30" i="2" s="1"/>
  <c r="I970" i="1"/>
  <c r="D30" i="2" s="1"/>
  <c r="H970" i="1"/>
  <c r="L939" i="1"/>
  <c r="E156" i="3" s="1"/>
  <c r="L938" i="1"/>
  <c r="K934" i="1"/>
  <c r="F29" i="2" s="1"/>
  <c r="J934" i="1"/>
  <c r="E29" i="2" s="1"/>
  <c r="I934" i="1"/>
  <c r="D29" i="2" s="1"/>
  <c r="H934" i="1"/>
  <c r="L907" i="1"/>
  <c r="E154" i="3" s="1"/>
  <c r="L906" i="1"/>
  <c r="L903" i="1"/>
  <c r="E153" i="3" s="1"/>
  <c r="L902" i="1"/>
  <c r="K898" i="1"/>
  <c r="F28" i="2" s="1"/>
  <c r="J898" i="1"/>
  <c r="E28" i="2" s="1"/>
  <c r="I898" i="1"/>
  <c r="D28" i="2" s="1"/>
  <c r="H898" i="1"/>
  <c r="L879" i="1"/>
  <c r="E151" i="3" s="1"/>
  <c r="L878" i="1"/>
  <c r="L875" i="1"/>
  <c r="E150" i="3" s="1"/>
  <c r="L874" i="1"/>
  <c r="L871" i="1"/>
  <c r="E149" i="3" s="1"/>
  <c r="L870" i="1"/>
  <c r="L867" i="1"/>
  <c r="E148" i="3" s="1"/>
  <c r="L866" i="1"/>
  <c r="K862" i="1"/>
  <c r="F27" i="2" s="1"/>
  <c r="J862" i="1"/>
  <c r="E27" i="2" s="1"/>
  <c r="I862" i="1"/>
  <c r="D27" i="2" s="1"/>
  <c r="H862" i="1"/>
  <c r="L835" i="1"/>
  <c r="E146" i="3" s="1"/>
  <c r="L834" i="1"/>
  <c r="L831" i="1"/>
  <c r="E145" i="3" s="1"/>
  <c r="L830" i="1"/>
  <c r="K826" i="1"/>
  <c r="F26" i="2" s="1"/>
  <c r="J826" i="1"/>
  <c r="E26" i="2" s="1"/>
  <c r="I826" i="1"/>
  <c r="D26" i="2" s="1"/>
  <c r="H826" i="1"/>
  <c r="L799" i="1"/>
  <c r="E143" i="3" s="1"/>
  <c r="L798" i="1"/>
  <c r="L795" i="1"/>
  <c r="E142" i="3" s="1"/>
  <c r="L794" i="1"/>
  <c r="K790" i="1"/>
  <c r="F25" i="2" s="1"/>
  <c r="J790" i="1"/>
  <c r="I790" i="1"/>
  <c r="D25" i="2" s="1"/>
  <c r="H790" i="1"/>
  <c r="C25" i="2" s="1"/>
  <c r="L766" i="1"/>
  <c r="E45" i="3" s="1"/>
  <c r="L765" i="1"/>
  <c r="L762" i="1"/>
  <c r="E44" i="3" s="1"/>
  <c r="L761" i="1"/>
  <c r="L758" i="1"/>
  <c r="E43" i="3" s="1"/>
  <c r="L757" i="1"/>
  <c r="K753" i="1"/>
  <c r="J753" i="1"/>
  <c r="I753" i="1"/>
  <c r="H753" i="1"/>
  <c r="L1041" i="1" l="1"/>
  <c r="L1006" i="1"/>
  <c r="E161" i="3"/>
  <c r="L826" i="1"/>
  <c r="C26" i="2"/>
  <c r="G26" i="2" s="1"/>
  <c r="L862" i="1"/>
  <c r="C27" i="2"/>
  <c r="G27" i="2" s="1"/>
  <c r="L898" i="1"/>
  <c r="C28" i="2"/>
  <c r="G28" i="2" s="1"/>
  <c r="L934" i="1"/>
  <c r="C29" i="2"/>
  <c r="G29" i="2" s="1"/>
  <c r="G32" i="2"/>
  <c r="L753" i="1"/>
  <c r="L790" i="1"/>
  <c r="E25" i="2"/>
  <c r="G25" i="2" s="1"/>
  <c r="L970" i="1"/>
  <c r="C30" i="2"/>
  <c r="G30" i="2" s="1"/>
  <c r="G31" i="2"/>
  <c r="L726" i="1"/>
  <c r="E97" i="3" s="1"/>
  <c r="L722" i="1"/>
  <c r="E96" i="3" s="1"/>
  <c r="L721" i="1"/>
  <c r="L717" i="1"/>
  <c r="L691" i="1"/>
  <c r="L688" i="1"/>
  <c r="E94" i="3" s="1"/>
  <c r="L687" i="1"/>
  <c r="L684" i="1"/>
  <c r="E93" i="3" s="1"/>
  <c r="L683" i="1"/>
  <c r="L675" i="1"/>
  <c r="E92" i="3" s="1"/>
  <c r="L674" i="1"/>
  <c r="L671" i="1"/>
  <c r="E91" i="3" s="1"/>
  <c r="L670" i="1"/>
  <c r="L667" i="1"/>
  <c r="E90" i="3" s="1"/>
  <c r="L666" i="1"/>
  <c r="L663" i="1"/>
  <c r="E89" i="3" s="1"/>
  <c r="L662" i="1"/>
  <c r="L659" i="1"/>
  <c r="E88" i="3" s="1"/>
  <c r="L658" i="1"/>
  <c r="L655" i="1"/>
  <c r="E87" i="3" s="1"/>
  <c r="L654" i="1"/>
  <c r="L651" i="1"/>
  <c r="E86" i="3" s="1"/>
  <c r="L650" i="1"/>
  <c r="L647" i="1"/>
  <c r="E85" i="3" s="1"/>
  <c r="L646" i="1"/>
  <c r="L638" i="1"/>
  <c r="E84" i="3" s="1"/>
  <c r="L637" i="1"/>
  <c r="L634" i="1"/>
  <c r="E83" i="3" s="1"/>
  <c r="L633" i="1"/>
  <c r="L630" i="1"/>
  <c r="E82" i="3" s="1"/>
  <c r="L629" i="1"/>
  <c r="L626" i="1"/>
  <c r="E81" i="3" s="1"/>
  <c r="L625" i="1"/>
  <c r="L622" i="1"/>
  <c r="E80" i="3" s="1"/>
  <c r="L621" i="1"/>
  <c r="L618" i="1"/>
  <c r="E79" i="3" s="1"/>
  <c r="L617" i="1"/>
  <c r="K613" i="1"/>
  <c r="J613" i="1"/>
  <c r="I613" i="1"/>
  <c r="H613" i="1"/>
  <c r="L598" i="1"/>
  <c r="E77" i="3" s="1"/>
  <c r="L594" i="1"/>
  <c r="E76" i="3" s="1"/>
  <c r="L593" i="1"/>
  <c r="L590" i="1"/>
  <c r="E75" i="3" s="1"/>
  <c r="L589" i="1"/>
  <c r="L586" i="1"/>
  <c r="E74" i="3" s="1"/>
  <c r="L585" i="1"/>
  <c r="L582" i="1"/>
  <c r="E73" i="3" s="1"/>
  <c r="L581" i="1"/>
  <c r="L577" i="1"/>
  <c r="F17" i="2" l="1"/>
  <c r="L613" i="1"/>
  <c r="C17" i="2"/>
  <c r="D17" i="2"/>
  <c r="E17" i="2"/>
  <c r="L477" i="1"/>
  <c r="E125" i="3" s="1"/>
  <c r="L469" i="1"/>
  <c r="E123" i="3" s="1"/>
  <c r="L460" i="1"/>
  <c r="E122" i="3" s="1"/>
  <c r="L456" i="1"/>
  <c r="E121" i="3" s="1"/>
  <c r="L452" i="1"/>
  <c r="E120" i="3" s="1"/>
  <c r="L448" i="1"/>
  <c r="E119" i="3" s="1"/>
  <c r="L444" i="1"/>
  <c r="E118" i="3" s="1"/>
  <c r="L440" i="1"/>
  <c r="E117" i="3" s="1"/>
  <c r="L404" i="1"/>
  <c r="E112" i="3" s="1"/>
  <c r="L553" i="1"/>
  <c r="E135" i="3" s="1"/>
  <c r="L549" i="1"/>
  <c r="E134" i="3" s="1"/>
  <c r="L530" i="1"/>
  <c r="E132" i="3" s="1"/>
  <c r="L526" i="1"/>
  <c r="E131" i="3" s="1"/>
  <c r="L522" i="1"/>
  <c r="E130" i="3" s="1"/>
  <c r="L518" i="1"/>
  <c r="E129" i="3" s="1"/>
  <c r="L514" i="1"/>
  <c r="E128" i="3" s="1"/>
  <c r="L510" i="1"/>
  <c r="E127" i="3" s="1"/>
  <c r="K505" i="1"/>
  <c r="F22" i="2" s="1"/>
  <c r="I505" i="1"/>
  <c r="D22" i="2" s="1"/>
  <c r="J505" i="1"/>
  <c r="E22" i="2" s="1"/>
  <c r="E21" i="2"/>
  <c r="F21" i="2"/>
  <c r="D21" i="2"/>
  <c r="C21" i="2"/>
  <c r="C20" i="2"/>
  <c r="C19" i="2"/>
  <c r="L392" i="1"/>
  <c r="E110" i="3" s="1"/>
  <c r="L388" i="1"/>
  <c r="E109" i="3" s="1"/>
  <c r="L380" i="1"/>
  <c r="E107" i="3" s="1"/>
  <c r="L376" i="1"/>
  <c r="E106" i="3" s="1"/>
  <c r="G22" i="2" l="1"/>
  <c r="G21" i="2"/>
  <c r="G17" i="2"/>
  <c r="L505" i="1"/>
  <c r="L552" i="1"/>
  <c r="L548" i="1"/>
  <c r="K544" i="1"/>
  <c r="F23" i="2" s="1"/>
  <c r="J544" i="1"/>
  <c r="E23" i="2" s="1"/>
  <c r="I544" i="1"/>
  <c r="D23" i="2" s="1"/>
  <c r="H544" i="1"/>
  <c r="C23" i="2" s="1"/>
  <c r="L529" i="1"/>
  <c r="L525" i="1"/>
  <c r="L521" i="1"/>
  <c r="L517" i="1"/>
  <c r="L513" i="1"/>
  <c r="L509" i="1"/>
  <c r="L476" i="1"/>
  <c r="L472" i="1"/>
  <c r="L468" i="1"/>
  <c r="L459" i="1"/>
  <c r="L455" i="1"/>
  <c r="L451" i="1"/>
  <c r="L447" i="1"/>
  <c r="L443" i="1"/>
  <c r="L439" i="1"/>
  <c r="L415" i="1"/>
  <c r="L411" i="1"/>
  <c r="L407" i="1"/>
  <c r="L403" i="1"/>
  <c r="L395" i="1"/>
  <c r="E20" i="2"/>
  <c r="D20" i="2"/>
  <c r="L391" i="1"/>
  <c r="L387" i="1"/>
  <c r="L383" i="1"/>
  <c r="L379" i="1"/>
  <c r="L375" i="1"/>
  <c r="F20" i="2"/>
  <c r="L355" i="1"/>
  <c r="E104" i="3" s="1"/>
  <c r="L351" i="1"/>
  <c r="E103" i="3" s="1"/>
  <c r="L350" i="1"/>
  <c r="L347" i="1"/>
  <c r="E102" i="3" s="1"/>
  <c r="L346" i="1"/>
  <c r="L343" i="1"/>
  <c r="E101" i="3" s="1"/>
  <c r="L342" i="1"/>
  <c r="L338" i="1"/>
  <c r="L335" i="1"/>
  <c r="E99" i="3" s="1"/>
  <c r="L334" i="1"/>
  <c r="F19" i="2"/>
  <c r="E19" i="2"/>
  <c r="D19" i="2"/>
  <c r="G23" i="2" l="1"/>
  <c r="G19" i="2"/>
  <c r="G20" i="2"/>
  <c r="L544" i="1"/>
  <c r="L435" i="1"/>
  <c r="L330" i="1"/>
  <c r="L371" i="1"/>
  <c r="L316" i="1" l="1"/>
  <c r="E12" i="3" s="1"/>
  <c r="L312" i="1"/>
  <c r="E11" i="3" s="1"/>
  <c r="L311" i="1"/>
  <c r="L308" i="1"/>
  <c r="E10" i="3" s="1"/>
  <c r="L307" i="1"/>
  <c r="L304" i="1"/>
  <c r="E9" i="3" s="1"/>
  <c r="L303" i="1"/>
  <c r="L300" i="1"/>
  <c r="E8" i="3" s="1"/>
  <c r="L299" i="1"/>
  <c r="L296" i="1"/>
  <c r="E7" i="3" s="1"/>
  <c r="L295" i="1"/>
  <c r="K291" i="1"/>
  <c r="F7" i="2" s="1"/>
  <c r="J291" i="1"/>
  <c r="E7" i="2" s="1"/>
  <c r="I291" i="1"/>
  <c r="D7" i="2" s="1"/>
  <c r="H291" i="1"/>
  <c r="C7" i="2" s="1"/>
  <c r="L265" i="1"/>
  <c r="E56" i="3" s="1"/>
  <c r="L264" i="1"/>
  <c r="K260" i="1"/>
  <c r="F12" i="2" s="1"/>
  <c r="J260" i="1"/>
  <c r="E12" i="2" s="1"/>
  <c r="I260" i="1"/>
  <c r="D12" i="2" s="1"/>
  <c r="H260" i="1"/>
  <c r="C12" i="2" s="1"/>
  <c r="L229" i="1"/>
  <c r="E54" i="3" s="1"/>
  <c r="L228" i="1"/>
  <c r="K224" i="1"/>
  <c r="F11" i="2" s="1"/>
  <c r="J224" i="1"/>
  <c r="E11" i="2" s="1"/>
  <c r="I224" i="1"/>
  <c r="D11" i="2" s="1"/>
  <c r="H224" i="1"/>
  <c r="C11" i="2" s="1"/>
  <c r="L209" i="1"/>
  <c r="E42" i="3" s="1"/>
  <c r="L205" i="1"/>
  <c r="E41" i="3" s="1"/>
  <c r="L204" i="1"/>
  <c r="L200" i="1"/>
  <c r="L197" i="1"/>
  <c r="E39" i="3" s="1"/>
  <c r="L196" i="1"/>
  <c r="L193" i="1"/>
  <c r="E38" i="3" s="1"/>
  <c r="L192" i="1"/>
  <c r="L189" i="1"/>
  <c r="E37" i="3" s="1"/>
  <c r="L188" i="1"/>
  <c r="K184" i="1"/>
  <c r="J184" i="1"/>
  <c r="I184" i="1"/>
  <c r="H184" i="1"/>
  <c r="G11" i="2" l="1"/>
  <c r="G7" i="2"/>
  <c r="G12" i="2"/>
  <c r="L224" i="1"/>
  <c r="L291" i="1"/>
  <c r="L184" i="1"/>
  <c r="L260" i="1"/>
  <c r="L155" i="1"/>
  <c r="L151" i="1"/>
  <c r="K147" i="1"/>
  <c r="J147" i="1"/>
  <c r="I147" i="1"/>
  <c r="H147" i="1"/>
  <c r="L147" i="1" l="1"/>
  <c r="L123" i="1"/>
  <c r="L119" i="1"/>
  <c r="K115" i="1"/>
  <c r="F10" i="2" s="1"/>
  <c r="F39" i="2" s="1"/>
  <c r="J115" i="1"/>
  <c r="E10" i="2" s="1"/>
  <c r="E39" i="2" s="1"/>
  <c r="I115" i="1"/>
  <c r="D10" i="2" s="1"/>
  <c r="D39" i="2" s="1"/>
  <c r="H115" i="1"/>
  <c r="C10" i="2" s="1"/>
  <c r="G10" i="2" l="1"/>
  <c r="G39" i="2" s="1"/>
  <c r="C39" i="2"/>
  <c r="L115" i="1"/>
  <c r="L32" i="1" l="1"/>
  <c r="E22" i="3" s="1"/>
  <c r="L28" i="1"/>
  <c r="E21" i="3" s="1"/>
  <c r="L27" i="1"/>
  <c r="L24" i="1"/>
  <c r="E20" i="3" s="1"/>
  <c r="L23" i="1"/>
  <c r="L20" i="1"/>
  <c r="E19" i="3" s="1"/>
  <c r="L19" i="1"/>
  <c r="L16" i="1"/>
  <c r="E18" i="3" s="1"/>
  <c r="L15" i="1"/>
  <c r="L11" i="1"/>
</calcChain>
</file>

<file path=xl/sharedStrings.xml><?xml version="1.0" encoding="utf-8"?>
<sst xmlns="http://schemas.openxmlformats.org/spreadsheetml/2006/main" count="3124" uniqueCount="526">
  <si>
    <t>MUNICÍPIO DE BARRA DO QUARAÍ</t>
  </si>
  <si>
    <t>PROGRAMA:</t>
  </si>
  <si>
    <t>OBJETIVO:</t>
  </si>
  <si>
    <t>Indicadores do Programa</t>
  </si>
  <si>
    <t>Índice recente</t>
  </si>
  <si>
    <t>Índice Final PPA</t>
  </si>
  <si>
    <t>Em definição.</t>
  </si>
  <si>
    <t>Dados Financeiros (em R$ 1,00)</t>
  </si>
  <si>
    <t>TOTAL</t>
  </si>
  <si>
    <t>Total do Programa:</t>
  </si>
  <si>
    <t>TIPO</t>
  </si>
  <si>
    <t>AÇÕES / PRODUTOS / FUNÇÃO / SUBFUNÇÃO</t>
  </si>
  <si>
    <t>Unidade de Medida</t>
  </si>
  <si>
    <t>ANOS</t>
  </si>
  <si>
    <t xml:space="preserve">TOTAL </t>
  </si>
  <si>
    <t>A</t>
  </si>
  <si>
    <t>Ação:</t>
  </si>
  <si>
    <t>Meta Física</t>
  </si>
  <si>
    <t>Produto:</t>
  </si>
  <si>
    <t>Atividade Mantida</t>
  </si>
  <si>
    <t>Valor</t>
  </si>
  <si>
    <t>Função:</t>
  </si>
  <si>
    <t>Subfunção:</t>
  </si>
  <si>
    <r>
      <rPr>
        <b/>
        <sz val="9"/>
        <rFont val="Arial"/>
        <family val="2"/>
      </rPr>
      <t xml:space="preserve">(*)  Tipo: </t>
    </r>
    <r>
      <rPr>
        <sz val="9"/>
        <rFont val="Arial"/>
        <family val="2"/>
      </rPr>
      <t xml:space="preserve"> P – Projeto       A - Atividade  OE – Operação Especial      NO – Não-orçamentária            </t>
    </r>
  </si>
  <si>
    <t>PLANO PLURIANUAL 2026/2029</t>
  </si>
  <si>
    <t>ANEXO I - PROGRAMAS</t>
  </si>
  <si>
    <t>0101 - MANUTENÇÃO DA CÂMARA MUNICIPAL</t>
  </si>
  <si>
    <t>Garantir o pleno funcionamento das atividades do Poder Legislativo Municipal, propiciando o cumprimento das suas atribuições constitucionais e legais.</t>
  </si>
  <si>
    <t>001- Manutenção dos Serviços Legislativos e Administrativos da Câmara Municipal</t>
  </si>
  <si>
    <t>Sessão Plenária Realizada</t>
  </si>
  <si>
    <t>01 - Legislativa</t>
  </si>
  <si>
    <t>031- Ação Legislativa</t>
  </si>
  <si>
    <t xml:space="preserve">002- Publicidade Legal e Institucional da Câmara Municipal </t>
  </si>
  <si>
    <t>031 - Ação Legislativa</t>
  </si>
  <si>
    <t>P</t>
  </si>
  <si>
    <t>Equipamento Adquirido</t>
  </si>
  <si>
    <t xml:space="preserve">          02 - GAPRE                                                                                                                        ANEXO I - PROGRAMAS</t>
  </si>
  <si>
    <t>0401 - APOIO ADMINISTRATIVO AO PODER EXECUTIVO</t>
  </si>
  <si>
    <t>Garantir o funcionamento das atividades de apoio aministrativos de todos os órgãos da Administração Municipal. Garantir melhor qualidade ao gasto público otimizando as tarefas executadas pelo aparato de apoio administrativo municpal.</t>
  </si>
  <si>
    <t>04 - Aministração</t>
  </si>
  <si>
    <t>122 - Administração Geral</t>
  </si>
  <si>
    <t>131 - Comunicação Social</t>
  </si>
  <si>
    <t>124 - Controle Interno</t>
  </si>
  <si>
    <t>04 - Administração</t>
  </si>
  <si>
    <t>04 - administração</t>
  </si>
  <si>
    <t xml:space="preserve">    03 - PROCURADORIA                                                                                                           ANEXO I - PROGRAMAS</t>
  </si>
  <si>
    <t>Garantir o funcionamento das atividades de apoio aministrativos de todos os órgãos da Administração Municipal. Garantir melhor qualidade ao gasto público otimizando as tarefas executadas pelo aparato de apoio administrativo municipal.</t>
  </si>
  <si>
    <t>062 - Defesa do Interesse Público no Processo Judiciário</t>
  </si>
  <si>
    <t xml:space="preserve">    04 - SEMIC                                                                                                       ANEXO I - PROGRAMAS</t>
  </si>
  <si>
    <t xml:space="preserve">                                                                                                   MUNICÍPIO DE BARRA DO QUARAÍ</t>
  </si>
  <si>
    <t xml:space="preserve">                                                                                                                                          PLANO PLURIANUAL 2026/2029</t>
  </si>
  <si>
    <t xml:space="preserve">          05 - SECAF                                                                                                                   ANEXO I - PROGRAMAS</t>
  </si>
  <si>
    <t>Servidor Qualificado</t>
  </si>
  <si>
    <t>128 - Formação dos Recursos Humanos</t>
  </si>
  <si>
    <t>0402 - ESTÁGIO REMUNERADO</t>
  </si>
  <si>
    <t>Garantir a inclusão dos jovens na sociedade. Capacitar os jovens para o mercado de trabalho.</t>
  </si>
  <si>
    <t>Jovem Aprendiz</t>
  </si>
  <si>
    <t>0403 - AUXÍLIO ALIMENTAÇÃO</t>
  </si>
  <si>
    <t>Institui nos termos da Lei Municpal nº 1.577/2013, de 10 de dezembro de 2013, Programa de Auxílio Alimentação para servidores municipais.</t>
  </si>
  <si>
    <t>servidor efetivo</t>
  </si>
  <si>
    <t>0000 - OPERAÇÕES ESPECIAIS</t>
  </si>
  <si>
    <t>Garantir a execução das operações especiais.</t>
  </si>
  <si>
    <t>OE</t>
  </si>
  <si>
    <t xml:space="preserve">28 - Encargos Especiais </t>
  </si>
  <si>
    <t>846 - Outros Encargos Especiais</t>
  </si>
  <si>
    <t>843 - Serviço da Dívida Interna</t>
  </si>
  <si>
    <t>1201 - GESTÃO MUNICIPAL DA EDUCAÇÃO</t>
  </si>
  <si>
    <t>Gerir e controlar os programas e as ações finalísticas da Secretaria Municipal de Educação e Cultura.</t>
  </si>
  <si>
    <t>12 - Educação</t>
  </si>
  <si>
    <t>128 - Formação de Recursos Humanos</t>
  </si>
  <si>
    <t xml:space="preserve">12 - Educação </t>
  </si>
  <si>
    <t>361 - Educação Fundamental</t>
  </si>
  <si>
    <r>
      <rPr>
        <b/>
        <sz val="9"/>
        <color indexed="8"/>
        <rFont val="Arial"/>
        <family val="2"/>
      </rPr>
      <t xml:space="preserve">(*)  Tipo: </t>
    </r>
    <r>
      <rPr>
        <sz val="9"/>
        <color indexed="8"/>
        <rFont val="Arial"/>
        <family val="2"/>
      </rPr>
      <t xml:space="preserve"> P – Projeto       A - Atividade  OE – Operação Especial      NO – Não-orçamentária            </t>
    </r>
  </si>
  <si>
    <t>1202 - MANUTENÇÃO E DESENVOLVIMENTO DA EDUCAÇÃO BÁSICA</t>
  </si>
  <si>
    <t xml:space="preserve">Criar as condições imprescindíveis para garantir uma educação básica de qualidade; viabilizar o atendimento educacional de crianças de 0 a 5 anos; universalizar o ensino fundamental; ampliar a oferta de ensino médio; garantir atendimento educacional a pessoas portadores de necessidades educativas especiais; qualificar a oferta da educação de jovens e adultos; garantir condições físicas e de segurança para as escolas municipais; assegurar equipamentos e material didático-pedagógico para as escolas Municipais; melhorar a gestão dos recursos humanos das escolas municipais; qualificar a gestão do sistema municipal de educação. </t>
  </si>
  <si>
    <t>,</t>
  </si>
  <si>
    <t>365 - Educação Infantil</t>
  </si>
  <si>
    <t>Equipameno Adquirido</t>
  </si>
  <si>
    <t>Escola Construída/Ampliada/Recuperada</t>
  </si>
  <si>
    <t>Atividade Mantinda</t>
  </si>
  <si>
    <t>367 - Educação Especial</t>
  </si>
  <si>
    <t>361 - Ensino Fundamental</t>
  </si>
  <si>
    <t>1203 - ASSISTÊNCIA AO EDUCANDO</t>
  </si>
  <si>
    <t>Garantir aos educandos o oferecimento de merecda escolar de qualidade, assistência à saúde e oferecimento de uniforme escolar.</t>
  </si>
  <si>
    <t>306 - Alimentação e Nutrição</t>
  </si>
  <si>
    <t>Aluno Beneficiado</t>
  </si>
  <si>
    <t>243 - Assistência à Criança e ao Adolescente</t>
  </si>
  <si>
    <t>1204 - TRANSPORTE ESCOLAR</t>
  </si>
  <si>
    <t>Assegurar a frequência dos educandos à escola, mediante a garantida de condições de acesso aos estabelecimentos escolares através de meios de transportes adequados.</t>
  </si>
  <si>
    <t>362 - Ensino Médio</t>
  </si>
  <si>
    <t>1205- FOMENTO À EDUCAÇÃO SUPERIOR</t>
  </si>
  <si>
    <t>Viabilizar o acesso dos munícipes ao ensino superior, com vistas à formação de recursos humanos qualificados e estratégicos para o desenvolvimento tecnológico, econômico e social do Município.</t>
  </si>
  <si>
    <t xml:space="preserve"> Atividade Mantida</t>
  </si>
  <si>
    <t>364 - Ensino Superior</t>
  </si>
  <si>
    <t>Servidores Municipais</t>
  </si>
  <si>
    <t xml:space="preserve">          06 - SEMED                                                                                                                   ANEXO I - PROGRAMAS</t>
  </si>
  <si>
    <t>1001 - GESTÃO MUNICIPAL DE SAÚDE</t>
  </si>
  <si>
    <t>Gerir e controlar os programas e as ações finalísticas da Secretaria Municipal de Saúde.</t>
  </si>
  <si>
    <t>10 - Saúde</t>
  </si>
  <si>
    <t>Auxílio Alimentação</t>
  </si>
  <si>
    <t>301 - Atenção Básica</t>
  </si>
  <si>
    <t>1002 - ATENÇÃO PRIMÁRIA EM SAÚDE</t>
  </si>
  <si>
    <t>Garantir ações de atenção à saúde da população, direcionadas à criança e ao adolescente, à mulher, ao adulto e ao idodo; ampliar o atendimento da população através da estratégia de saúde da família; desenvolver projetos e implementar atividades nas áreas de promoção, proteção, controle, acompanhamento e recuperação da saúde, através de serviços de saúde integrados com uma rede regionalizadas e hierarquizada; priorizar a saúde da população em situaçõa de maior vulnerabilidade.</t>
  </si>
  <si>
    <t>UBS - Construída/Reforma/Melhorada</t>
  </si>
  <si>
    <t>302 - Assistência Hospitalar e Ambulatorial</t>
  </si>
  <si>
    <t>303 - Suporte Profilático e Terapêutico</t>
  </si>
  <si>
    <t>1003 - VIGILÂNCIA EM SAÚDE</t>
  </si>
  <si>
    <t>Identificar, monitorar e prevenir doenças, agravos e fatores de risco que possam afetar a saúde humana; promover um conjunto de atividades integradas, desenvolvidas pelas vigilâncias a partir de estudos e análises das informações em saúde e da identificação de fatores de risco, condições ambientais, diagnósticos de problemas potenciais ocorridos, visando as ações necessárias à prevenção, redução, controle e erradicação desses problemas pelo sistema de saúde.</t>
  </si>
  <si>
    <t>304 - Vigilância Sanitária</t>
  </si>
  <si>
    <t>305 - Vigilância Epidemiologica</t>
  </si>
  <si>
    <t xml:space="preserve">          07 - SESA                                                                                                       ANEXO I - PROGRAMAS</t>
  </si>
  <si>
    <t xml:space="preserve">           07 - SESA                                                                                                     ANEXO I - PROGRAMAS</t>
  </si>
  <si>
    <t xml:space="preserve">          07 - SESA                                                                                                  ANEXO I - PROGRAMAS</t>
  </si>
  <si>
    <t>1501 -  ILUMINAÇÃO PÚBLICA URBANA E RURAL</t>
  </si>
  <si>
    <t>Melhorar a iluminação pública, o tráfego e a segurança dos munícipes. Melhorar a eficiência do consumo de enregia elétrica e combater o desperdício, mediante a execução de projetos de melhoria das redes de iluminação pública.</t>
  </si>
  <si>
    <t>15 - Urbanismo</t>
  </si>
  <si>
    <t>452 - Serviços Urbanos</t>
  </si>
  <si>
    <t>Rede de Iluminação Melhorada</t>
  </si>
  <si>
    <t>1502 - PRAÇAS, PARQUES E JARDINS PÚBLICOS</t>
  </si>
  <si>
    <t>Melhorar o aspecto urbano e paisagístico da cidade. Manter em boas condiçoes de limpeza e conservação dos espaços públicos de lazer e recreação para os munícipes e visitantes.</t>
  </si>
  <si>
    <t>Equipamento Público Implantado/ Melhorado</t>
  </si>
  <si>
    <t>1503 - MELHORIAS DE VIAS URBANAS</t>
  </si>
  <si>
    <t>Pavimentar, reformar e empreender ações que visem a melhoria das vias urbanas. Aumentar e modernizar a rede viária pertecente ao Munícipio.</t>
  </si>
  <si>
    <t>Via Urbana Mantida</t>
  </si>
  <si>
    <t>451 - Infraestrutura Urbana</t>
  </si>
  <si>
    <t>Via aberta/prolongada/pavimentada/reformada</t>
  </si>
  <si>
    <t>Abrigo Construído</t>
  </si>
  <si>
    <t>Via Urbana Sinalizada</t>
  </si>
  <si>
    <t>1504 - SANEAMENTO BÁSICO URBANO E RURAL</t>
  </si>
  <si>
    <t>Proporcionar serviços de saneamento básico adequados a população. Otimizar manejo dos recursos hídricos para otimizar os usos múltiplos das águas.</t>
  </si>
  <si>
    <t>Curso D`agua Canalizado</t>
  </si>
  <si>
    <t xml:space="preserve">17 - Saneamento </t>
  </si>
  <si>
    <t>512 - Saneamento Básico Urbano</t>
  </si>
  <si>
    <t>Rede de Esgoto Implantada</t>
  </si>
  <si>
    <t>1505 - CONSERVAÇÃO E MANUTENÇÃO DE ESTRADAS VICINAIS</t>
  </si>
  <si>
    <t>Manter e conservar as estradas administradas pelo município, garantindo níveis de qualidade condizentes com as melhoras práticas do setor, contribuindo para a melhoria dos níveis de segurança e reduzindo os custos com restauração.</t>
  </si>
  <si>
    <t xml:space="preserve">26 - Transporte </t>
  </si>
  <si>
    <t xml:space="preserve">782 - Transporte Rodoviário </t>
  </si>
  <si>
    <t>1506 - COLETA E DESTINAÇÃO DE RESÍDUOS SÓLIDOS</t>
  </si>
  <si>
    <t>Melhorar a qualidade dos serviços prestados. Atendimento as exigências ambientais. Atingir índices crescentes de manejo de resíduos sólidos.</t>
  </si>
  <si>
    <t xml:space="preserve">17 - Saneamente </t>
  </si>
  <si>
    <t>1507 - HABITAÇÃO</t>
  </si>
  <si>
    <t>Garantir o atendimento às famílias de menor renda, com a construção, melhorias nas habitações, regularização fundiária e Infraestrutura.</t>
  </si>
  <si>
    <t>Família Beneficiada</t>
  </si>
  <si>
    <t>16 - Habitação</t>
  </si>
  <si>
    <t>244 - Assistência Comunitária</t>
  </si>
  <si>
    <t>1508 - MODERNIZAÇÃO DE PRÉDIOS PÚBLICOS</t>
  </si>
  <si>
    <t>Construir, ampliar, reformar e manutenção de Prédios Públicos exceto os vinculados a área de Educação e Saúde.</t>
  </si>
  <si>
    <t>4 - Administração</t>
  </si>
  <si>
    <t xml:space="preserve">         08 - SOTRAN                                                                                                                       ANEXO I - PROGRAMAS</t>
  </si>
  <si>
    <t xml:space="preserve">         08 - SOTRAN                                                                                                                      ANEXO I - PROGRAMAS</t>
  </si>
  <si>
    <t xml:space="preserve">         08 - SOTRAN                                                                                                                     ANEXO I - PROGRAMAS</t>
  </si>
  <si>
    <t xml:space="preserve">        08 - SOTRAN                                                                                                                         ANEXO I - PROGRAMAS</t>
  </si>
  <si>
    <t xml:space="preserve">         08 - SOTRAN                                                                                                                    ANEXO I - PROGRAMAS</t>
  </si>
  <si>
    <t>20 - Agricultura</t>
  </si>
  <si>
    <t>2001 - PRODUÇÃO, DISTRIBUIÇÃO E COMERCIALIZAÇÃO DE ALIMENTOS</t>
  </si>
  <si>
    <t>Qualificar os produtos de origem e vegetal e as condições de comercialização das safras por meio de prestação e assistência técnica ao produtores rurais. Fomentar a produção de alimenros para fins de subsistência dos produtores rurais. Amenizar as carências nutricionais da população de baixa renda.</t>
  </si>
  <si>
    <t>Familias Assistidas</t>
  </si>
  <si>
    <t>608 - Promoção da Produção Agropecuária</t>
  </si>
  <si>
    <t>Feira do Produtor Implantada</t>
  </si>
  <si>
    <t>605 - Abastecimento</t>
  </si>
  <si>
    <t>Horta Comunitária Implantada</t>
  </si>
  <si>
    <t>2002- APOIO AOS PRODUTORES RURAIS</t>
  </si>
  <si>
    <t>Proporcionar sustentabilidade das propriedades rurais, proporcionando o bem estar das famílias rurais, evitando assim o êxodo rural.</t>
  </si>
  <si>
    <t>Produtor Assistido</t>
  </si>
  <si>
    <t>606 - Extensão Rural</t>
  </si>
  <si>
    <t>Muda Distribuída</t>
  </si>
  <si>
    <t>541 - Preservação e Conservação Ambiental</t>
  </si>
  <si>
    <t xml:space="preserve">          09 - SMAI                                                                                                                           ANEXO I - PROGRAMAS</t>
  </si>
  <si>
    <t xml:space="preserve">           09 - SMAI                                                                                                                          ANEXO I - PROGRAMAS</t>
  </si>
  <si>
    <t xml:space="preserve">          09 - SMAI                                                                                                                          ANEXO I - PROGRAMAS</t>
  </si>
  <si>
    <t>18 - Gestão Ambiental</t>
  </si>
  <si>
    <t>PLANO PLURIANUAL 2022/2025</t>
  </si>
  <si>
    <t>1801 - PRESERVAÇÃO E PROTEÇÃO DO MEIO AMBIENTE</t>
  </si>
  <si>
    <t>Garantir a qualidade ambiental através da manutenção do licenciamento e fiscalização ambiental. Implementar prejetos, estudos e atividades necessárias a gestão ambiental, a melhoria socioambiental e ao desenvolvimento sustentável. Proporcionar a comunidade escolar e em geral, capacitação para atuarem como agentes promotores de mudanças e melhoria ao meio ambiente.</t>
  </si>
  <si>
    <t>2305 - DESENVOLVIMENTO INTEGRADO DO TURISMO</t>
  </si>
  <si>
    <t>Desenvolver as potencialidades locais. Implantar o Centro de Atendimento ao Turista - CAT, implementar planos e projetos, elaborar e distribuir material impresso mostrando os atrativos e produtos turísticos do munícipio. A construção de um pórtico de entrada no município. Estruturação de destinos e produtos turísticos, inventariação turística e a realização de estudos e pesquisas das oportunidade de investimentos.</t>
  </si>
  <si>
    <t>23 - Comércio e Serviços</t>
  </si>
  <si>
    <t>695 - Turismo</t>
  </si>
  <si>
    <t xml:space="preserve">          10 - SEMAT                                                                                                                       ANEXO I - PROGRAMAS</t>
  </si>
  <si>
    <t xml:space="preserve">0801 - GESTÃO MUNICIPAL DA ASSISTÊNCIA SOCIAL </t>
  </si>
  <si>
    <t>Gerir e controlar os programas e ações finalísticas da Assistência Social, no que tange à sua organização, administração, controle e avaliação dos resultados na prestação dos serviços, programas, projetos e benefícios socioassistenciais.</t>
  </si>
  <si>
    <t>08 - Assistência Social</t>
  </si>
  <si>
    <t>125 - Normatização e Fiscalização</t>
  </si>
  <si>
    <t>0802 - PROTEÇÃO SOCIAL BÁSICA</t>
  </si>
  <si>
    <t>Apoiar e fortalecer as famílias e sujeitos em nível de Proteção Social Básica, para garantir os direitos fundamentais do indivíduo em vulnerabilidade social e o restabelecimento da convivência familiar e comunitária através de um conjunto de serviços e benefícios executados no Centro de Refrencia Assistência Social CRAS)</t>
  </si>
  <si>
    <t>0803 - PROTEÇÃO SOCIAL ESPECIAL</t>
  </si>
  <si>
    <t>Executar a política de Proteção Social Especial, através de um conjunto de serviços e benefícios executados no Centro de Referência Especializado da Assistência Social (CREAS) implantado no município, com foco nas famílias referenciadas, com atenção voltada à criança, ao adolescente, à pessoa idosa, à pessoa portadora de deficiência, à pessoa adulta, para que superem situações de vulnerabilidade social. Executar ações integradas de enfrentamento à violência infanto-juvenil e ao trabalho infantil.</t>
  </si>
  <si>
    <t xml:space="preserve">       11 - SEDESTRAB                                                                                                                    ANEXO I - PROGRAMAS</t>
  </si>
  <si>
    <t xml:space="preserve">        11 - SEDESTRAB                                                                                                                   ANEXO I - PROGRAMAS</t>
  </si>
  <si>
    <t xml:space="preserve">    12 - SECEDE                                                                                                  ANEXO I - PROGRAMAS</t>
  </si>
  <si>
    <t>2701 - PROMOÇÃO DO DESPORTO E LAZER</t>
  </si>
  <si>
    <t>Ampliar os meios e práticas do esporte com fins educacionais nas escolas e em programas sociais. Atrair investimentos privados para o desenvolvimento e massificação da prática desportiva, modernizar a promoção e a gestão do esporte.</t>
  </si>
  <si>
    <t>27 - Desporto e Lazer</t>
  </si>
  <si>
    <t>812 - Desporto Comunitário</t>
  </si>
  <si>
    <t>Evento Realizado</t>
  </si>
  <si>
    <t>Entidade Apoiada</t>
  </si>
  <si>
    <t xml:space="preserve">2702- EVENTOS E INTEGRAÇÃO </t>
  </si>
  <si>
    <t xml:space="preserve">Realização e apoio aos eventos municipais, executados por toda estrutura da Administração Direta. Desenvolver atividades que visem a integração da Tríplice Fronteira. </t>
  </si>
  <si>
    <t>Implementar ações culturais como meio de democratizar o acesso de toda a sociedade aos bens culturais, de forma a promover a inclusão social e contribuir para a prevenção da violência. Promover a revitalização, conservação, manutenção e restauro do patrimônio histórico artístico- cultural do município, bem como a construção de novos equipamentos culturais. Ampliar a divulgação e o conhecimento dos bens culturais e históricos das diversas instituições culturais do Município, como museus, bibliotecas e casas de cultura.</t>
  </si>
  <si>
    <t>Centro Cultural</t>
  </si>
  <si>
    <t>13 - Cultura</t>
  </si>
  <si>
    <t>392 - Difusão Cultural</t>
  </si>
  <si>
    <t>Acervo Adquirido</t>
  </si>
  <si>
    <t>391 - Patrimônio Histórico, Artístico e Arqueológo</t>
  </si>
  <si>
    <t>1301 - DESENVOLVIMENTO DA CULTURA</t>
  </si>
  <si>
    <t xml:space="preserve">         13 - RESERVA                                                                                                                       ANEXO I - PROGRAMAS</t>
  </si>
  <si>
    <t>0013 - RESERVA DE CONTINGÊNCIA</t>
  </si>
  <si>
    <t>Conter passivos contingentes e/ou outros riscos fiscais passivos e abertura de crédito adicionais que foram palnejados insuficientes ou não previstos.</t>
  </si>
  <si>
    <t xml:space="preserve">          12 - SECEDE                                                                                                             ANEXO I - PROGRAMAS</t>
  </si>
  <si>
    <t xml:space="preserve">         12 - SECEDE                                                                                                             ANEXO I - PROGRAMAS</t>
  </si>
  <si>
    <t xml:space="preserve">ANEXO II - RESUMO DOS PROGRAMAS </t>
  </si>
  <si>
    <t>Código do Programa</t>
  </si>
  <si>
    <t>Descrição do Programa</t>
  </si>
  <si>
    <t>0000</t>
  </si>
  <si>
    <t>Operações Especiais</t>
  </si>
  <si>
    <t>0013</t>
  </si>
  <si>
    <t>Reserva de Contingência</t>
  </si>
  <si>
    <t>0101</t>
  </si>
  <si>
    <t>Manutenção da Câmara Municipal</t>
  </si>
  <si>
    <t>0401</t>
  </si>
  <si>
    <t>Apoio Administrativo ao Poder Executivo</t>
  </si>
  <si>
    <t>0402</t>
  </si>
  <si>
    <t>Estágio Remunerado</t>
  </si>
  <si>
    <t>0403</t>
  </si>
  <si>
    <t>0801</t>
  </si>
  <si>
    <t>Gestão Municipal da Assistência Social</t>
  </si>
  <si>
    <t>0802</t>
  </si>
  <si>
    <t>Proteção Social Básica</t>
  </si>
  <si>
    <t>0803</t>
  </si>
  <si>
    <t>Proteção Social Especial</t>
  </si>
  <si>
    <t>1001</t>
  </si>
  <si>
    <t>Gestão Municipal da Saúde</t>
  </si>
  <si>
    <t>1002</t>
  </si>
  <si>
    <t>1003</t>
  </si>
  <si>
    <t>Vigilância em Saúde</t>
  </si>
  <si>
    <t>1201</t>
  </si>
  <si>
    <t>Gestão Municipal da Educação</t>
  </si>
  <si>
    <t>1202</t>
  </si>
  <si>
    <t>Manutenção e Desenvolvimento da Educação Básica</t>
  </si>
  <si>
    <t>1203</t>
  </si>
  <si>
    <t>Assistência ao Educando</t>
  </si>
  <si>
    <t>1204</t>
  </si>
  <si>
    <t>Transporte Escolar</t>
  </si>
  <si>
    <t>1205</t>
  </si>
  <si>
    <t>Fomento à Educação Superior</t>
  </si>
  <si>
    <t>Desenvolvimento da Cultura</t>
  </si>
  <si>
    <t>1501</t>
  </si>
  <si>
    <t>Iluminação Pública Urbana e Rural</t>
  </si>
  <si>
    <t>1502</t>
  </si>
  <si>
    <t>Praças, Parques e Jardins Públicos</t>
  </si>
  <si>
    <t>1503</t>
  </si>
  <si>
    <t>Melhorias e Vias Urbanas</t>
  </si>
  <si>
    <t>1504</t>
  </si>
  <si>
    <t>Saneamento Básico Urbano e Rural</t>
  </si>
  <si>
    <t>1505</t>
  </si>
  <si>
    <t>Conservação e Manutenção de Estradas e Vicinais</t>
  </si>
  <si>
    <t>1506</t>
  </si>
  <si>
    <t>Coleta e Destinação de Resíduos Sólidos</t>
  </si>
  <si>
    <t>1507</t>
  </si>
  <si>
    <t xml:space="preserve">Habitação </t>
  </si>
  <si>
    <t>1508</t>
  </si>
  <si>
    <t>1801</t>
  </si>
  <si>
    <t>Preservação e Proteção ao Meio Ambiente</t>
  </si>
  <si>
    <t>2001</t>
  </si>
  <si>
    <t>Produção, Distribuição e Comercialização de Alimentos</t>
  </si>
  <si>
    <t>2002</t>
  </si>
  <si>
    <t>Apoio aos Produtores Rurais</t>
  </si>
  <si>
    <t>2305</t>
  </si>
  <si>
    <t>Desenvolvimento Integrado do Turismo</t>
  </si>
  <si>
    <t>2701</t>
  </si>
  <si>
    <t>Promoção do Desporto e Lazer</t>
  </si>
  <si>
    <t>2702</t>
  </si>
  <si>
    <t>Eventos e Integração</t>
  </si>
  <si>
    <t>TOTAL GERAL DOS PROGRAMAS</t>
  </si>
  <si>
    <t xml:space="preserve">       11 - SEDESTRAB                                                                                                        ANEXO I - PROGRAMAS</t>
  </si>
  <si>
    <t>Atenção Primária em Saúde</t>
  </si>
  <si>
    <t>1301</t>
  </si>
  <si>
    <t>Modernização de Prédios Públicos</t>
  </si>
  <si>
    <t>ANEXO III - CLASSIFICAÇÃO DOS PROGRAMAS  E AÇÕES POR FUNÇÃO E SUBFUNÇÃO DE GOVERNO</t>
  </si>
  <si>
    <t>Programa</t>
  </si>
  <si>
    <t>Ação</t>
  </si>
  <si>
    <t>Função</t>
  </si>
  <si>
    <t>Subfunção</t>
  </si>
  <si>
    <t>Valor Global</t>
  </si>
  <si>
    <t>0000- Operações Especiais</t>
  </si>
  <si>
    <t>0013- Reserva de Contingência</t>
  </si>
  <si>
    <t>0101- Manutenção da Câmara Municipal</t>
  </si>
  <si>
    <t xml:space="preserve">001- Manutenção dos Serviços Legislativos e Administrativos da Câmara </t>
  </si>
  <si>
    <t>002- Publicidade Legal e Institucional da Câmara Municipal</t>
  </si>
  <si>
    <t>0401- Apoio Administrativo ao Poder Executivo</t>
  </si>
  <si>
    <t>007- Manutenção da Assessoria de Imprensa</t>
  </si>
  <si>
    <t>008- Manutenção da Unidade de Controle Interno</t>
  </si>
  <si>
    <t>009- Manutenção do Gabinete do Vice-Prefeito</t>
  </si>
  <si>
    <t>010- Manutenção da Assessoria Administrativa do Gabinte do Prefeito</t>
  </si>
  <si>
    <t xml:space="preserve">011- Manutenção, Ampliação e Conservação da Frota </t>
  </si>
  <si>
    <t>0402- Estágio Remunerado</t>
  </si>
  <si>
    <t>0403- Auxílio Alimentação</t>
  </si>
  <si>
    <t>0801- Gestão Municipal da Assistência Social</t>
  </si>
  <si>
    <t>0802- Proteção Social Básica</t>
  </si>
  <si>
    <t>0803- Proteção Social Especial</t>
  </si>
  <si>
    <t>1001- Gestão Municipal da Saúde</t>
  </si>
  <si>
    <t>1201- Gestão Municipal da Educação</t>
  </si>
  <si>
    <t>1202- Manutenção e Desenv. da Educação Básica</t>
  </si>
  <si>
    <t>1203- Assistência ao Educando</t>
  </si>
  <si>
    <t>1204- Transporte Escolar</t>
  </si>
  <si>
    <t>1205- Fomento à Educação Superior</t>
  </si>
  <si>
    <t>1501- Iluminação Pública Urbana e Rural</t>
  </si>
  <si>
    <t>1502- Praças, Parques e Jardins Públicos</t>
  </si>
  <si>
    <t>1503- Melhorias e Vias Urbanas</t>
  </si>
  <si>
    <t>1504- Saneamento Básico Urbano e Rural</t>
  </si>
  <si>
    <t>1505- Conservação e Manut das Estradas Vicinais</t>
  </si>
  <si>
    <t>1506- Coleta e Destinação de Resíduos Sólidos</t>
  </si>
  <si>
    <t>1507- Habitação</t>
  </si>
  <si>
    <t>1508- Modernização de Prédios Públicos</t>
  </si>
  <si>
    <t>1801- Preservação e Conservação ao Meio Ambiente</t>
  </si>
  <si>
    <t>2001- Produção, Distri.e Comercialização de Alimentos</t>
  </si>
  <si>
    <t>2002- Apoio aos Produtores Rurais</t>
  </si>
  <si>
    <t>2305- Desenvolvimento Integrado do Turismo</t>
  </si>
  <si>
    <t>2701- Promoção do Desporto e Lazer</t>
  </si>
  <si>
    <t>2702- Eventos e Integração</t>
  </si>
  <si>
    <t>Soma / Total   ==========================================================================================&gt;</t>
  </si>
  <si>
    <t>PPA 2026/2029</t>
  </si>
  <si>
    <t>MUNICIPIO DE BARRA DO QUARAÍ</t>
  </si>
  <si>
    <t>182 - Defesa Civil</t>
  </si>
  <si>
    <t>001- Equipamentos e Materiais Permanentes para o Legislativo</t>
  </si>
  <si>
    <t xml:space="preserve">003- Auxílio Alimentação </t>
  </si>
  <si>
    <t>004- Manutenção da Previdência</t>
  </si>
  <si>
    <t>006- Manutenção do Conselho Tutelar</t>
  </si>
  <si>
    <t>002- Equipamentos e Materiais Permanentes para o GAPRE</t>
  </si>
  <si>
    <t>003- Equipamentos e Materiais Permanentes para a Unidade de Controle Interno</t>
  </si>
  <si>
    <t>012 - Defesa Civil</t>
  </si>
  <si>
    <t>013- Manutenção da Procuradoria Geral do Município</t>
  </si>
  <si>
    <t>004- Equipamentos e Materiais Permanentes para a PROGEM</t>
  </si>
  <si>
    <t>014- Manutenção da Secretaria de Indústria, Comércio e ICMS</t>
  </si>
  <si>
    <t>015- Manutenção da Secretaria de Administração e Fazenda</t>
  </si>
  <si>
    <t>005- Capacitação e Treinamento da SECAF</t>
  </si>
  <si>
    <t>006- Equipamentos e Materiais Permanentes da SECAF</t>
  </si>
  <si>
    <t xml:space="preserve">016- Manutenção, Ampliação e Conservação da Frota </t>
  </si>
  <si>
    <t>017 - Reposição ao artigo nº 37, da Constiuição Federal</t>
  </si>
  <si>
    <t>018- Manutenção do Fundo Municipal de Bombeiros</t>
  </si>
  <si>
    <t>007- Estágio Remunerado</t>
  </si>
  <si>
    <t>001- Pagamento de Sentenças Judiciais  - RPPV</t>
  </si>
  <si>
    <t>002- Pagamento de Serviços Judiciais</t>
  </si>
  <si>
    <t>003- Precatórios</t>
  </si>
  <si>
    <t>004- Amortização da Dívida Pública</t>
  </si>
  <si>
    <t>005- Contribuições ao PASEP</t>
  </si>
  <si>
    <t xml:space="preserve">006-Principal, Juros e Encargos da Operação de Crédito </t>
  </si>
  <si>
    <t xml:space="preserve">019- Manutenção da Secretaria de Educação </t>
  </si>
  <si>
    <t>009- Equipamentos e Materiais Permanentes para a SEMED</t>
  </si>
  <si>
    <t>010- Capacitação e Treinamento dos servidores da SEMED</t>
  </si>
  <si>
    <t>020- Manutenção do Conselho Municipal de Educação - CME</t>
  </si>
  <si>
    <t>021-Manutenção, Ampliação e Conservação da Frota</t>
  </si>
  <si>
    <t>011 - Auxílio Alimentação</t>
  </si>
  <si>
    <t>008- Auxílio Alimentação</t>
  </si>
  <si>
    <t xml:space="preserve">012- Capacitação e Treinamento de Profissionais da Educação Básica </t>
  </si>
  <si>
    <t>022- Manutenção da Educação Infantil</t>
  </si>
  <si>
    <t>013- Equipamentos e Material Didático-Pedagógico para o Ensino Infantil</t>
  </si>
  <si>
    <t>014- Construção, Ampliação, Melhoria e Reforma de EMEIs</t>
  </si>
  <si>
    <t>023- Manutenção do Ensino Fundamental</t>
  </si>
  <si>
    <t>015- Equipamentos e Material Didático-Pedagógico para o Ensino Fundamental</t>
  </si>
  <si>
    <t>016- Construção, Ampliação, Melhoria e Reforma de EMEFs</t>
  </si>
  <si>
    <t>017- Equipamentos e Material Didático-Pedagógico para o EJA</t>
  </si>
  <si>
    <t>024- Atendimento Educacional à Pessoa Portadora de Deficiência e Altas Habilidades</t>
  </si>
  <si>
    <t>018- Equipamento e Metrial Permanente para Educação Básica</t>
  </si>
  <si>
    <t>025- Manutenção da Merenda Escolar - Recurso Livre - Educação Infantil</t>
  </si>
  <si>
    <t>026- Manutenção da Merenda Escolar - Recurso Livre - Ensino Fundamental</t>
  </si>
  <si>
    <t>027- Manutenção da Merenda Escolar - Recurso Vinculado - Etapa Creche</t>
  </si>
  <si>
    <t>028- Manutenção da Merenda Escolar - Recurso Vinculado - Pré-escola</t>
  </si>
  <si>
    <t>029- Manutenção da Merenda Escolar  - Recurso Vinculado - Ensino Fundamental</t>
  </si>
  <si>
    <t>030- Manutenção da Merenda Escolar - Recurso Vinculado - AEE</t>
  </si>
  <si>
    <t>031- Manutenção da Merenda Escolar - Recurso Vinculado - EJA</t>
  </si>
  <si>
    <t>019- Equipamentos e Materiais Permanentes para Merenda Escolar</t>
  </si>
  <si>
    <t>020- Aquisição e Distribuição de Uniformes para os Educandos</t>
  </si>
  <si>
    <t>032- Manutenção do Transporte Escolar - FUNDEB</t>
  </si>
  <si>
    <t>033- Manutenção do Transporte Escolar - PNATE - Educação Infantil</t>
  </si>
  <si>
    <t>034- Manutenção do Transporte Escolar - PNATE - Ensino Fundamental</t>
  </si>
  <si>
    <t>035- Manutenção do Transporte Escolar - PNATE - Ensino Médio</t>
  </si>
  <si>
    <t>036- Manutenção do Transporte Escolar - ESTADO</t>
  </si>
  <si>
    <t>037- Quota Parte - Salário Educação</t>
  </si>
  <si>
    <t>021- Programa Estuda Barra</t>
  </si>
  <si>
    <t xml:space="preserve">022- Bolsa Estudo </t>
  </si>
  <si>
    <t>037 - Manutenção da Secretaria de Saúde</t>
  </si>
  <si>
    <t>023 - Equipamentos e Materiais Permanentes para SESA</t>
  </si>
  <si>
    <t xml:space="preserve"> 024- Capacitação e Treinamento dos Servidores da SESA</t>
  </si>
  <si>
    <t xml:space="preserve"> 038- Manutenção do Conselho Municipal de Saúde</t>
  </si>
  <si>
    <t>025 - Auxílio Alimentação</t>
  </si>
  <si>
    <t xml:space="preserve"> 039 - Manutenção da Atenção Primária em Saúde</t>
  </si>
  <si>
    <t>026 - Equipamentos e Materiais Permanentes para Atenção Primária em Saúde</t>
  </si>
  <si>
    <t>027 - Construção, Ampliação, Reforma e Melhoria na APS e UBS.</t>
  </si>
  <si>
    <t xml:space="preserve">040 - Manutenção, Ampliação e Conservação da Frota </t>
  </si>
  <si>
    <t xml:space="preserve">041 - Média e Alta Complexidade Ambulatorial e Hospitalar - Municipal </t>
  </si>
  <si>
    <t>042 - Aquisição de Serviços Médicos</t>
  </si>
  <si>
    <t xml:space="preserve"> 043 - Programa Mais Médicos para o Brasil</t>
  </si>
  <si>
    <t xml:space="preserve"> 044 - Assistência Farmaucêtica - Municipal </t>
  </si>
  <si>
    <t>045 - Atenção Primária UNIÃO/ESTADO</t>
  </si>
  <si>
    <t>046 -  Média e Alta Complexidade Ambulatorial e Hospitalar - Federal</t>
  </si>
  <si>
    <t>047 - Assistência Farmaucêtica - Federal</t>
  </si>
  <si>
    <t xml:space="preserve">048 -  Assistência Farmaucêtica - Estado </t>
  </si>
  <si>
    <t>049 - Insumos Hospitalares para uso domiciliar - Fraldas</t>
  </si>
  <si>
    <t>050 - Manutenção do Programa - Oficinas Terapeuticas - Estado</t>
  </si>
  <si>
    <t>051 - Manutenção do Primeira Infância Melhor - PIM</t>
  </si>
  <si>
    <t>052 - Tratamento fora de Domicílio - TFD</t>
  </si>
  <si>
    <t>053 - Manutenção da Vigilância em Saúde - Ambiental /Sanitária</t>
  </si>
  <si>
    <t>054 - Manutenção da Vigilância Epidemiológica</t>
  </si>
  <si>
    <t>055- Manutenção da Secretaria de Obras, Transporte e Trânsito.</t>
  </si>
  <si>
    <t>027- Equipamentos e Materiais Permanentes para SOTRAN</t>
  </si>
  <si>
    <t xml:space="preserve">056- Manutenção, Ampliação e Conservação da Frota </t>
  </si>
  <si>
    <t>057- Manutenção do Sistema de Iluminação Pública</t>
  </si>
  <si>
    <t>028- Aquisição de Equipamentos e Execução de Melhorias na Rede de Iluminação Pública</t>
  </si>
  <si>
    <t>029- Implantação e Melhoria de Praças, Parques e Jardins Públicos</t>
  </si>
  <si>
    <t>058- Manutenção de Praças, Parques e Jardins Públicos</t>
  </si>
  <si>
    <t>059- Manutenção da Malha Viária Urbana</t>
  </si>
  <si>
    <t>030- Abertura, Prolongamento, Pavimentação e Reforma de Vias Urbanas</t>
  </si>
  <si>
    <t>031- Construção de abrigos em Paradas de Ônibus</t>
  </si>
  <si>
    <t>060- Sinalização Horizontal e Vertical de Vias Urbanas</t>
  </si>
  <si>
    <t>032- Canalização de Sangas, Sangões e Valas</t>
  </si>
  <si>
    <t xml:space="preserve">033- Implantação de Redes de Esgotos Pluviais  </t>
  </si>
  <si>
    <t>061- Manutenção, Conservação e Sinalização de Estradas Municipais</t>
  </si>
  <si>
    <t>062- Manutenção do Serviço de Coleta e Destinação Final de Resíduos Sólidos</t>
  </si>
  <si>
    <t>034- Aquisição de Equipamentos para Limpeza Pública</t>
  </si>
  <si>
    <t>035- Contrução, Reforma e Melhoria de Moradias</t>
  </si>
  <si>
    <t xml:space="preserve">036- Construção, Reforma e Ampliação de Prédios Públicos. </t>
  </si>
  <si>
    <t>063- Manutenção da Secretaria de Agropecuária e Interior</t>
  </si>
  <si>
    <t>037- Equipamentos e Materiais Permanentes para SMAI</t>
  </si>
  <si>
    <t xml:space="preserve">064- Manutenção, Ampliação e Conservação da Frota </t>
  </si>
  <si>
    <t>038- Incentivo à Produção e Distribuição de Alimentos de Origem Vegetal</t>
  </si>
  <si>
    <t>039- Incentivo à Produção e Distribuição de Alimentos de Origem Animal</t>
  </si>
  <si>
    <t>065- Fundo de Desenvolvimento Rural</t>
  </si>
  <si>
    <t>066- Assistência Técnica e Prestação de Serviços aos Produtores Rurais</t>
  </si>
  <si>
    <t>067- Manutenção da Secretaria de Meio Ambiente e Turismo</t>
  </si>
  <si>
    <t>068- Educação Ambiental</t>
  </si>
  <si>
    <t>069- Gestão Ambiental Integrada, Planos e Projetos Ambientais</t>
  </si>
  <si>
    <t>070- Coleta Seletiva</t>
  </si>
  <si>
    <t>071- Arborização Urbana</t>
  </si>
  <si>
    <t>074- Gestão Integrada do Turismo, Planos e Projetos.</t>
  </si>
  <si>
    <t>074- Manutenção da Secretaria de Desenvolvimentos Social, Trabalho e Cidadania</t>
  </si>
  <si>
    <t>075- Manutenção e Organização do Conselho Municipal de Assistência Social</t>
  </si>
  <si>
    <t>076- Indice de Gestão descentralizada do SUAS</t>
  </si>
  <si>
    <t>044- Equipamentos e Materiais Permanentes para SEDESTRAB</t>
  </si>
  <si>
    <t>046 - Equipamentos e Materiais Permanentes para a SECEDE</t>
  </si>
  <si>
    <t>048- Equipamentos e Materiais Permanentes para o Desenvolvimento da Cultura</t>
  </si>
  <si>
    <t>049- Aquisição de acervos Culturais</t>
  </si>
  <si>
    <t>007- Reserva de Contingência</t>
  </si>
  <si>
    <t xml:space="preserve">008- Execuções para Emendas Individuais </t>
  </si>
  <si>
    <t xml:space="preserve">009- Execuções para Emendas de Bancada </t>
  </si>
  <si>
    <t>006- Principal, Juros e Encargos da Operação de Crédito</t>
  </si>
  <si>
    <t>008- Execuções para Emendas Individuais</t>
  </si>
  <si>
    <t>009- Execuções para Emendas de Bancada</t>
  </si>
  <si>
    <t>003- Auxílio Alimentação</t>
  </si>
  <si>
    <t>016- Manutenção, Ampliação e Conservação da Frota</t>
  </si>
  <si>
    <t>005- Manutenção do Gabinete do Prefeito</t>
  </si>
  <si>
    <t>077- Indice de Gestão descentralizada do Bolsa Família</t>
  </si>
  <si>
    <t>078- Manutenção da Capela Velatória</t>
  </si>
  <si>
    <t>079- Manutenção, Ampliação e Conservação da Frota</t>
  </si>
  <si>
    <t xml:space="preserve">077- Indice de Gestão descentralizada do Bolsa Família </t>
  </si>
  <si>
    <t xml:space="preserve">079- Manutenção, Ampliação e Conservação da Frota </t>
  </si>
  <si>
    <t xml:space="preserve"> 080- Manutenção do Centro de Referência de Assistência Social - CRAS</t>
  </si>
  <si>
    <t>081- Benefícios Eventuais e Transitórios</t>
  </si>
  <si>
    <t xml:space="preserve"> 082- SERVIÇO DE CONVIVENCIA E FORTALECIMENTO DE VINCULOS </t>
  </si>
  <si>
    <t>083- Manutenção do Centro de Referência Especializado da Assistência Social - CREAS</t>
  </si>
  <si>
    <t>084 - FUNDO  ESTADUAL DE ASSISTENCIA SOCIAL - FEAS</t>
  </si>
  <si>
    <t>085 - Manutenção da Secretaria de Cultura, Eventos e Desporto</t>
  </si>
  <si>
    <t>086- Realização de Eventos Esportivos</t>
  </si>
  <si>
    <t>087- Participação, Apoio e Realização nos Eventos Municipais</t>
  </si>
  <si>
    <t>088- Realização de Atividades de Integração Fronteriça</t>
  </si>
  <si>
    <t>089- Manutenção dos Centros Culturais Municipais</t>
  </si>
  <si>
    <t>090- Apoio a Entidades Culturais</t>
  </si>
  <si>
    <t>080- Manutenção Do Centro de Referência da Assistência Social - CRAS</t>
  </si>
  <si>
    <t>082- Manutenção da Cozinha Comunitária</t>
  </si>
  <si>
    <t>083-Manutenção Do Centro de Referência Especializado da Assistência Social - CREAS</t>
  </si>
  <si>
    <t>084-Fundo Estadual de Assisntecia Social - FEAS</t>
  </si>
  <si>
    <t>037- Manutenção da Secretaria de Saúde</t>
  </si>
  <si>
    <t>023- Equipamentos e Materiais Permanentes para SESA</t>
  </si>
  <si>
    <t>024- Capacitação e Treinamento dos Servidores da SESA</t>
  </si>
  <si>
    <t>038- Manutenção do Conselho Municipal de Saúde</t>
  </si>
  <si>
    <t>025- Auxílio Alimentação</t>
  </si>
  <si>
    <t>1002- Atenção Primária em Saúde</t>
  </si>
  <si>
    <t>039- Manutenção da Atenção Primária em Saúde</t>
  </si>
  <si>
    <t xml:space="preserve">040- Manutenção, Ampliação e Conservação da Frota </t>
  </si>
  <si>
    <t>026- Equipamentos e Materiais Permanentes para Atenção Primária em Saúde</t>
  </si>
  <si>
    <t>027- Construção, Ampliação, Reforma e Melhoria na APS e UBS</t>
  </si>
  <si>
    <t xml:space="preserve">041- Média e Alta Complexidade Ambulatorial e Hospitalar - Municipal </t>
  </si>
  <si>
    <t>042- Aquisição de Serviços Médicos</t>
  </si>
  <si>
    <t>043- Programa Mais Médicos para o Brasil</t>
  </si>
  <si>
    <t xml:space="preserve">044- Assistência Farmaucêtica - Municipal </t>
  </si>
  <si>
    <t>045- Atenção Básica UNIÃO/ESTADO</t>
  </si>
  <si>
    <t>046- Média e Alta Complexidade Ambulatorial e Hospitalar - Federal</t>
  </si>
  <si>
    <t>047- Assistência Farmaucêtica - Federal</t>
  </si>
  <si>
    <t>048- Assistência Farmaucêtica - Estado</t>
  </si>
  <si>
    <t>049- Insumos Hospitalares para uso domiciliar - Fraldas</t>
  </si>
  <si>
    <t>050- Manutenção do Programa - Oficinas Terapêuticas - Estado</t>
  </si>
  <si>
    <t>051- Manutenção do Primeira Infância Melhor - PIM</t>
  </si>
  <si>
    <t>052- Tratamento fora de Domicílio - TFD</t>
  </si>
  <si>
    <t>1003- Vigilância em Saúde</t>
  </si>
  <si>
    <t>053- Manutenção da Vigilância em Saúde - Ambiental/Sanitária</t>
  </si>
  <si>
    <t>1301- Desenvolvimento da Cultura</t>
  </si>
  <si>
    <t>028- Aquisição de Equip. e Execução de Melhorias na Rede de Iluminação Pública</t>
  </si>
  <si>
    <t xml:space="preserve">036 - Construção, Reforma e Ampliação de Prédios Públicos. </t>
  </si>
  <si>
    <t>040- Execução de Feiras e Exposições de Produtos Rurais</t>
  </si>
  <si>
    <t>041- Implantação e Manutenção de Hortas Comunitárias</t>
  </si>
  <si>
    <t>042- Aquisição de Implementos Agrícolas</t>
  </si>
  <si>
    <t>043- Aquisição, Produção e Distribuição de Mudas Nativas e Exóticas</t>
  </si>
  <si>
    <t>044- Equipamentos e Materiais Permanentes para SEMAT</t>
  </si>
  <si>
    <t>045- Equipamentos e Materiais Permanentes para SEDESTRAB</t>
  </si>
  <si>
    <t>047- Projeto Esporte Social</t>
  </si>
  <si>
    <t>048- Apoio a Entidades Desportivas</t>
  </si>
  <si>
    <t>049- Equipamentos e Materiais Permanentes para o Desenvolvimento da Cultura</t>
  </si>
  <si>
    <t>050- Aquisição de acervos Culturais</t>
  </si>
  <si>
    <t>019- Manutenção da Secretaria de Educação e Cultura</t>
  </si>
  <si>
    <t>009 Equipamentos e Materiais Permanentes da SEDUC</t>
  </si>
  <si>
    <t>010- Capacitação e Treinamento dos Servidores da SEDUC</t>
  </si>
  <si>
    <t>021- Manutenção, Ampliação e Conservação da Frota</t>
  </si>
  <si>
    <t>011- Auxílio Alimentação</t>
  </si>
  <si>
    <t>012- Capacitação e Treinamento de Profissionais da Educação Básica</t>
  </si>
  <si>
    <t>014- Construção, Ampliação, Melhoria e Reforma de EMEFs</t>
  </si>
  <si>
    <t>024- Atendimento Educ. à Pessoa Portadora de Deficiência e Altas Habilidades</t>
  </si>
  <si>
    <t>018- Equipamento e Material Permanente para Educação Básica</t>
  </si>
  <si>
    <t>022- Bolsa Estudo</t>
  </si>
  <si>
    <t>029- Manutenção da Merenda Escolar - Recurso Vinculado - Ensino Fundamental</t>
  </si>
  <si>
    <r>
      <rPr>
        <b/>
        <sz val="9"/>
        <color indexed="8"/>
        <rFont val="Calibri"/>
        <family val="2"/>
      </rPr>
      <t>005-</t>
    </r>
    <r>
      <rPr>
        <sz val="9"/>
        <color indexed="8"/>
        <rFont val="Calibri"/>
        <family val="2"/>
      </rPr>
      <t xml:space="preserve"> Manutenção do Gabinete do Prefeito</t>
    </r>
  </si>
  <si>
    <t xml:space="preserve">          10 - SEMAT                                                                                  ANEXO I - PROGRAMAS</t>
  </si>
  <si>
    <t xml:space="preserve">          10 - SEMAT                                                                              ANEXO I - PROGRAMAS</t>
  </si>
  <si>
    <t xml:space="preserve">        12 - SECEDE                                                                           ANEXO I - PROGRAMAS</t>
  </si>
  <si>
    <r>
      <t xml:space="preserve">048- Apoio a Entidades Desportivas </t>
    </r>
    <r>
      <rPr>
        <b/>
        <sz val="9"/>
        <rFont val="Calibri"/>
        <family val="2"/>
      </rPr>
      <t>e atletas amadores</t>
    </r>
  </si>
  <si>
    <r>
      <t xml:space="preserve">Entidades </t>
    </r>
    <r>
      <rPr>
        <b/>
        <sz val="9"/>
        <rFont val="Calibri"/>
        <family val="2"/>
      </rPr>
      <t>e atletas apoiados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</si>
</sst>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11"/>
      <color theme="2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3">
    <xf numFmtId="0" fontId="0" fillId="0" borderId="0" xfId="0"/>
    <xf numFmtId="3" fontId="4" fillId="0" borderId="0" xfId="0" applyNumberFormat="1" applyFont="1" applyAlignment="1">
      <alignment horizontal="left"/>
    </xf>
    <xf numFmtId="0" fontId="6" fillId="0" borderId="0" xfId="0" applyFont="1"/>
    <xf numFmtId="164" fontId="0" fillId="0" borderId="0" xfId="0" applyNumberFormat="1"/>
    <xf numFmtId="0" fontId="6" fillId="0" borderId="0" xfId="0" applyFont="1" applyAlignment="1">
      <alignment horizontal="center"/>
    </xf>
    <xf numFmtId="43" fontId="0" fillId="0" borderId="0" xfId="0" applyNumberFormat="1"/>
    <xf numFmtId="43" fontId="3" fillId="5" borderId="0" xfId="2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3" fontId="0" fillId="0" borderId="0" xfId="0" applyNumberFormat="1"/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2" xfId="0" applyFont="1" applyBorder="1"/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3" fontId="8" fillId="0" borderId="42" xfId="0" applyNumberFormat="1" applyFont="1" applyBorder="1"/>
    <xf numFmtId="0" fontId="0" fillId="7" borderId="39" xfId="0" applyFill="1" applyBorder="1"/>
    <xf numFmtId="0" fontId="12" fillId="7" borderId="39" xfId="0" applyFont="1" applyFill="1" applyBorder="1" applyAlignment="1">
      <alignment horizontal="center"/>
    </xf>
    <xf numFmtId="0" fontId="8" fillId="7" borderId="8" xfId="0" applyFont="1" applyFill="1" applyBorder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0" borderId="39" xfId="0" applyFont="1" applyBorder="1"/>
    <xf numFmtId="0" fontId="13" fillId="0" borderId="39" xfId="0" applyFont="1" applyBorder="1" applyAlignment="1">
      <alignment horizontal="center"/>
    </xf>
    <xf numFmtId="3" fontId="8" fillId="0" borderId="8" xfId="0" applyNumberFormat="1" applyFont="1" applyBorder="1"/>
    <xf numFmtId="0" fontId="12" fillId="0" borderId="44" xfId="0" applyFont="1" applyBorder="1"/>
    <xf numFmtId="0" fontId="12" fillId="0" borderId="44" xfId="0" applyFont="1" applyBorder="1" applyAlignment="1">
      <alignment horizontal="center"/>
    </xf>
    <xf numFmtId="3" fontId="8" fillId="0" borderId="45" xfId="0" applyNumberFormat="1" applyFont="1" applyBorder="1"/>
    <xf numFmtId="3" fontId="8" fillId="0" borderId="55" xfId="0" applyNumberFormat="1" applyFont="1" applyBorder="1"/>
    <xf numFmtId="0" fontId="4" fillId="0" borderId="13" xfId="0" applyFont="1" applyBorder="1"/>
    <xf numFmtId="0" fontId="12" fillId="7" borderId="39" xfId="0" applyFont="1" applyFill="1" applyBorder="1"/>
    <xf numFmtId="0" fontId="4" fillId="7" borderId="58" xfId="0" applyFont="1" applyFill="1" applyBorder="1"/>
    <xf numFmtId="0" fontId="8" fillId="0" borderId="13" xfId="0" applyFont="1" applyBorder="1"/>
    <xf numFmtId="0" fontId="13" fillId="7" borderId="39" xfId="0" applyFont="1" applyFill="1" applyBorder="1"/>
    <xf numFmtId="0" fontId="13" fillId="7" borderId="39" xfId="0" applyFont="1" applyFill="1" applyBorder="1" applyAlignment="1">
      <alignment horizontal="center"/>
    </xf>
    <xf numFmtId="0" fontId="8" fillId="7" borderId="58" xfId="0" applyFont="1" applyFill="1" applyBorder="1"/>
    <xf numFmtId="0" fontId="12" fillId="0" borderId="18" xfId="0" applyFont="1" applyBorder="1"/>
    <xf numFmtId="0" fontId="12" fillId="0" borderId="18" xfId="0" applyFont="1" applyBorder="1" applyAlignment="1">
      <alignment horizontal="center"/>
    </xf>
    <xf numFmtId="3" fontId="8" fillId="0" borderId="49" xfId="0" applyNumberFormat="1" applyFont="1" applyBorder="1"/>
    <xf numFmtId="0" fontId="4" fillId="7" borderId="65" xfId="0" applyFont="1" applyFill="1" applyBorder="1"/>
    <xf numFmtId="0" fontId="12" fillId="0" borderId="47" xfId="0" applyFont="1" applyBorder="1"/>
    <xf numFmtId="0" fontId="12" fillId="0" borderId="47" xfId="0" applyFont="1" applyBorder="1" applyAlignment="1">
      <alignment horizontal="center"/>
    </xf>
    <xf numFmtId="3" fontId="8" fillId="0" borderId="48" xfId="0" applyNumberFormat="1" applyFont="1" applyBorder="1"/>
    <xf numFmtId="3" fontId="8" fillId="7" borderId="8" xfId="0" applyNumberFormat="1" applyFont="1" applyFill="1" applyBorder="1"/>
    <xf numFmtId="0" fontId="13" fillId="0" borderId="40" xfId="0" applyFont="1" applyBorder="1"/>
    <xf numFmtId="0" fontId="13" fillId="0" borderId="40" xfId="0" applyFont="1" applyBorder="1" applyAlignment="1">
      <alignment horizontal="center"/>
    </xf>
    <xf numFmtId="0" fontId="13" fillId="3" borderId="12" xfId="0" applyFont="1" applyFill="1" applyBorder="1"/>
    <xf numFmtId="0" fontId="13" fillId="3" borderId="12" xfId="0" applyFont="1" applyFill="1" applyBorder="1" applyAlignment="1">
      <alignment horizontal="center"/>
    </xf>
    <xf numFmtId="3" fontId="8" fillId="3" borderId="42" xfId="0" applyNumberFormat="1" applyFont="1" applyFill="1" applyBorder="1"/>
    <xf numFmtId="0" fontId="14" fillId="3" borderId="58" xfId="0" applyFont="1" applyFill="1" applyBorder="1"/>
    <xf numFmtId="0" fontId="12" fillId="6" borderId="12" xfId="0" applyFont="1" applyFill="1" applyBorder="1" applyAlignment="1">
      <alignment horizontal="center"/>
    </xf>
    <xf numFmtId="3" fontId="8" fillId="6" borderId="42" xfId="0" applyNumberFormat="1" applyFont="1" applyFill="1" applyBorder="1"/>
    <xf numFmtId="0" fontId="12" fillId="7" borderId="59" xfId="0" applyFont="1" applyFill="1" applyBorder="1"/>
    <xf numFmtId="0" fontId="12" fillId="7" borderId="59" xfId="0" applyFont="1" applyFill="1" applyBorder="1" applyAlignment="1">
      <alignment horizontal="center"/>
    </xf>
    <xf numFmtId="0" fontId="8" fillId="7" borderId="21" xfId="0" applyFont="1" applyFill="1" applyBorder="1"/>
    <xf numFmtId="0" fontId="4" fillId="0" borderId="17" xfId="0" applyFont="1" applyBorder="1"/>
    <xf numFmtId="0" fontId="4" fillId="3" borderId="58" xfId="0" applyFont="1" applyFill="1" applyBorder="1"/>
    <xf numFmtId="0" fontId="12" fillId="3" borderId="39" xfId="0" applyFont="1" applyFill="1" applyBorder="1"/>
    <xf numFmtId="0" fontId="12" fillId="3" borderId="39" xfId="0" applyFont="1" applyFill="1" applyBorder="1" applyAlignment="1">
      <alignment horizontal="center"/>
    </xf>
    <xf numFmtId="3" fontId="8" fillId="3" borderId="8" xfId="0" applyNumberFormat="1" applyFont="1" applyFill="1" applyBorder="1"/>
    <xf numFmtId="0" fontId="8" fillId="3" borderId="8" xfId="0" applyFont="1" applyFill="1" applyBorder="1"/>
    <xf numFmtId="0" fontId="12" fillId="7" borderId="38" xfId="0" applyFont="1" applyFill="1" applyBorder="1"/>
    <xf numFmtId="0" fontId="12" fillId="7" borderId="38" xfId="0" applyFont="1" applyFill="1" applyBorder="1" applyAlignment="1">
      <alignment horizontal="center"/>
    </xf>
    <xf numFmtId="0" fontId="8" fillId="7" borderId="6" xfId="0" applyFont="1" applyFill="1" applyBorder="1"/>
    <xf numFmtId="0" fontId="4" fillId="0" borderId="46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43" fontId="4" fillId="0" borderId="52" xfId="1" applyFont="1" applyBorder="1"/>
    <xf numFmtId="0" fontId="12" fillId="7" borderId="12" xfId="0" applyFont="1" applyFill="1" applyBorder="1" applyAlignment="1">
      <alignment horizontal="center"/>
    </xf>
    <xf numFmtId="3" fontId="13" fillId="0" borderId="12" xfId="0" applyNumberFormat="1" applyFont="1" applyBorder="1"/>
    <xf numFmtId="0" fontId="15" fillId="7" borderId="12" xfId="0" applyFont="1" applyFill="1" applyBorder="1"/>
    <xf numFmtId="0" fontId="12" fillId="0" borderId="39" xfId="0" applyFont="1" applyBorder="1"/>
    <xf numFmtId="0" fontId="12" fillId="0" borderId="39" xfId="0" applyFont="1" applyBorder="1" applyAlignment="1">
      <alignment horizontal="center"/>
    </xf>
    <xf numFmtId="3" fontId="7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center" vertical="top" wrapText="1"/>
    </xf>
    <xf numFmtId="0" fontId="4" fillId="0" borderId="40" xfId="0" applyFont="1" applyBorder="1"/>
    <xf numFmtId="0" fontId="4" fillId="0" borderId="40" xfId="0" applyFont="1" applyBorder="1" applyAlignment="1">
      <alignment horizontal="center"/>
    </xf>
    <xf numFmtId="0" fontId="4" fillId="0" borderId="34" xfId="0" applyFont="1" applyBorder="1"/>
    <xf numFmtId="3" fontId="7" fillId="0" borderId="34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0" fontId="4" fillId="7" borderId="7" xfId="0" applyFont="1" applyFill="1" applyBorder="1"/>
    <xf numFmtId="165" fontId="0" fillId="0" borderId="0" xfId="0" applyNumberFormat="1"/>
    <xf numFmtId="0" fontId="17" fillId="0" borderId="0" xfId="0" applyFont="1"/>
    <xf numFmtId="3" fontId="18" fillId="0" borderId="0" xfId="0" applyNumberFormat="1" applyFont="1" applyAlignment="1">
      <alignment horizontal="left" vertical="center" wrapText="1"/>
    </xf>
    <xf numFmtId="3" fontId="18" fillId="2" borderId="31" xfId="0" applyNumberFormat="1" applyFont="1" applyFill="1" applyBorder="1" applyAlignment="1">
      <alignment horizontal="left" vertical="center" wrapText="1"/>
    </xf>
    <xf numFmtId="3" fontId="18" fillId="2" borderId="32" xfId="0" applyNumberFormat="1" applyFont="1" applyFill="1" applyBorder="1" applyAlignment="1">
      <alignment horizontal="left" vertical="center" wrapText="1"/>
    </xf>
    <xf numFmtId="3" fontId="18" fillId="2" borderId="33" xfId="0" applyNumberFormat="1" applyFont="1" applyFill="1" applyBorder="1" applyAlignment="1">
      <alignment horizontal="left" vertical="center" wrapText="1"/>
    </xf>
    <xf numFmtId="3" fontId="18" fillId="2" borderId="34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8" fillId="2" borderId="35" xfId="0" applyNumberFormat="1" applyFont="1" applyFill="1" applyBorder="1" applyAlignment="1">
      <alignment horizontal="center"/>
    </xf>
    <xf numFmtId="3" fontId="18" fillId="0" borderId="30" xfId="0" applyNumberFormat="1" applyFont="1" applyBorder="1" applyAlignment="1">
      <alignment horizontal="left" vertical="center" wrapText="1"/>
    </xf>
    <xf numFmtId="3" fontId="18" fillId="0" borderId="36" xfId="0" applyNumberFormat="1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left" vertical="center" wrapText="1"/>
    </xf>
    <xf numFmtId="3" fontId="18" fillId="0" borderId="11" xfId="0" applyNumberFormat="1" applyFont="1" applyBorder="1" applyAlignment="1">
      <alignment horizontal="left" vertical="center" wrapText="1"/>
    </xf>
    <xf numFmtId="3" fontId="16" fillId="3" borderId="34" xfId="0" applyNumberFormat="1" applyFont="1" applyFill="1" applyBorder="1"/>
    <xf numFmtId="3" fontId="16" fillId="2" borderId="37" xfId="0" applyNumberFormat="1" applyFont="1" applyFill="1" applyBorder="1"/>
    <xf numFmtId="3" fontId="16" fillId="3" borderId="14" xfId="0" applyNumberFormat="1" applyFont="1" applyFill="1" applyBorder="1"/>
    <xf numFmtId="3" fontId="16" fillId="3" borderId="15" xfId="0" applyNumberFormat="1" applyFont="1" applyFill="1" applyBorder="1"/>
    <xf numFmtId="3" fontId="16" fillId="3" borderId="20" xfId="0" applyNumberFormat="1" applyFont="1" applyFill="1" applyBorder="1" applyAlignment="1">
      <alignment horizontal="center"/>
    </xf>
    <xf numFmtId="3" fontId="16" fillId="3" borderId="16" xfId="0" applyNumberFormat="1" applyFont="1" applyFill="1" applyBorder="1"/>
    <xf numFmtId="3" fontId="16" fillId="0" borderId="1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left" vertical="center" wrapText="1"/>
    </xf>
    <xf numFmtId="3" fontId="16" fillId="2" borderId="12" xfId="0" applyNumberFormat="1" applyFont="1" applyFill="1" applyBorder="1" applyAlignment="1">
      <alignment horizontal="center" vertical="center" wrapText="1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35" xfId="0" applyNumberFormat="1" applyFont="1" applyFill="1" applyBorder="1" applyAlignment="1">
      <alignment horizontal="center"/>
    </xf>
    <xf numFmtId="3" fontId="16" fillId="2" borderId="13" xfId="0" applyNumberFormat="1" applyFont="1" applyFill="1" applyBorder="1" applyAlignment="1">
      <alignment horizontal="center" vertical="center"/>
    </xf>
    <xf numFmtId="3" fontId="18" fillId="0" borderId="12" xfId="0" applyNumberFormat="1" applyFont="1" applyBorder="1" applyAlignment="1">
      <alignment horizontal="left" vertical="center"/>
    </xf>
    <xf numFmtId="4" fontId="17" fillId="0" borderId="12" xfId="0" applyNumberFormat="1" applyFont="1" applyBorder="1"/>
    <xf numFmtId="3" fontId="16" fillId="5" borderId="12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/>
    <xf numFmtId="3" fontId="16" fillId="0" borderId="12" xfId="0" applyNumberFormat="1" applyFont="1" applyBorder="1"/>
    <xf numFmtId="3" fontId="16" fillId="2" borderId="35" xfId="0" applyNumberFormat="1" applyFont="1" applyFill="1" applyBorder="1"/>
    <xf numFmtId="43" fontId="16" fillId="5" borderId="12" xfId="1" applyFont="1" applyFill="1" applyBorder="1" applyAlignment="1">
      <alignment horizontal="center" vertical="center"/>
    </xf>
    <xf numFmtId="3" fontId="16" fillId="2" borderId="17" xfId="0" applyNumberFormat="1" applyFont="1" applyFill="1" applyBorder="1" applyAlignment="1">
      <alignment horizontal="center" vertical="center"/>
    </xf>
    <xf numFmtId="3" fontId="18" fillId="0" borderId="18" xfId="0" applyNumberFormat="1" applyFont="1" applyBorder="1" applyAlignment="1">
      <alignment horizontal="left" vertical="center"/>
    </xf>
    <xf numFmtId="3" fontId="16" fillId="2" borderId="18" xfId="0" applyNumberFormat="1" applyFont="1" applyFill="1" applyBorder="1"/>
    <xf numFmtId="3" fontId="16" fillId="0" borderId="18" xfId="0" applyNumberFormat="1" applyFont="1" applyBorder="1"/>
    <xf numFmtId="3" fontId="18" fillId="2" borderId="12" xfId="0" applyNumberFormat="1" applyFont="1" applyFill="1" applyBorder="1" applyAlignment="1">
      <alignment horizontal="left" vertical="center" wrapText="1"/>
    </xf>
    <xf numFmtId="3" fontId="18" fillId="2" borderId="42" xfId="0" applyNumberFormat="1" applyFont="1" applyFill="1" applyBorder="1" applyAlignment="1">
      <alignment horizontal="center"/>
    </xf>
    <xf numFmtId="3" fontId="18" fillId="0" borderId="44" xfId="0" applyNumberFormat="1" applyFont="1" applyBorder="1" applyAlignment="1">
      <alignment horizontal="left" vertical="center" wrapText="1"/>
    </xf>
    <xf numFmtId="3" fontId="16" fillId="2" borderId="44" xfId="0" applyNumberFormat="1" applyFont="1" applyFill="1" applyBorder="1"/>
    <xf numFmtId="3" fontId="16" fillId="2" borderId="45" xfId="0" applyNumberFormat="1" applyFont="1" applyFill="1" applyBorder="1"/>
    <xf numFmtId="3" fontId="16" fillId="3" borderId="15" xfId="0" applyNumberFormat="1" applyFont="1" applyFill="1" applyBorder="1" applyAlignment="1">
      <alignment horizontal="center"/>
    </xf>
    <xf numFmtId="3" fontId="16" fillId="2" borderId="42" xfId="0" applyNumberFormat="1" applyFont="1" applyFill="1" applyBorder="1" applyAlignment="1">
      <alignment horizontal="center"/>
    </xf>
    <xf numFmtId="43" fontId="16" fillId="5" borderId="12" xfId="2" applyFont="1" applyFill="1" applyBorder="1" applyAlignment="1">
      <alignment horizontal="center" vertical="center"/>
    </xf>
    <xf numFmtId="3" fontId="16" fillId="2" borderId="42" xfId="0" applyNumberFormat="1" applyFont="1" applyFill="1" applyBorder="1"/>
    <xf numFmtId="3" fontId="16" fillId="2" borderId="18" xfId="0" applyNumberFormat="1" applyFont="1" applyFill="1" applyBorder="1" applyAlignment="1">
      <alignment horizontal="center" vertical="center" wrapText="1"/>
    </xf>
    <xf numFmtId="3" fontId="16" fillId="2" borderId="49" xfId="0" applyNumberFormat="1" applyFont="1" applyFill="1" applyBorder="1"/>
    <xf numFmtId="4" fontId="16" fillId="5" borderId="12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43" fontId="7" fillId="5" borderId="12" xfId="1" applyFont="1" applyFill="1" applyBorder="1" applyAlignment="1">
      <alignment horizontal="center" vertical="center"/>
    </xf>
    <xf numFmtId="3" fontId="7" fillId="5" borderId="12" xfId="0" applyNumberFormat="1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 wrapText="1"/>
    </xf>
    <xf numFmtId="3" fontId="23" fillId="2" borderId="12" xfId="0" applyNumberFormat="1" applyFont="1" applyFill="1" applyBorder="1" applyAlignment="1">
      <alignment horizontal="left" vertical="center" wrapText="1"/>
    </xf>
    <xf numFmtId="3" fontId="23" fillId="2" borderId="12" xfId="0" applyNumberFormat="1" applyFont="1" applyFill="1" applyBorder="1" applyAlignment="1">
      <alignment horizontal="center"/>
    </xf>
    <xf numFmtId="3" fontId="23" fillId="2" borderId="42" xfId="0" applyNumberFormat="1" applyFont="1" applyFill="1" applyBorder="1" applyAlignment="1">
      <alignment horizontal="center"/>
    </xf>
    <xf numFmtId="3" fontId="23" fillId="0" borderId="44" xfId="0" applyNumberFormat="1" applyFont="1" applyBorder="1" applyAlignment="1">
      <alignment horizontal="left" vertical="center" wrapText="1"/>
    </xf>
    <xf numFmtId="3" fontId="7" fillId="2" borderId="44" xfId="0" applyNumberFormat="1" applyFont="1" applyFill="1" applyBorder="1"/>
    <xf numFmtId="3" fontId="7" fillId="2" borderId="45" xfId="0" applyNumberFormat="1" applyFont="1" applyFill="1" applyBorder="1"/>
    <xf numFmtId="3" fontId="7" fillId="3" borderId="53" xfId="0" applyNumberFormat="1" applyFont="1" applyFill="1" applyBorder="1"/>
    <xf numFmtId="3" fontId="7" fillId="3" borderId="30" xfId="0" applyNumberFormat="1" applyFont="1" applyFill="1" applyBorder="1"/>
    <xf numFmtId="3" fontId="7" fillId="3" borderId="30" xfId="0" applyNumberFormat="1" applyFont="1" applyFill="1" applyBorder="1" applyAlignment="1">
      <alignment horizontal="center"/>
    </xf>
    <xf numFmtId="3" fontId="7" fillId="3" borderId="34" xfId="0" applyNumberFormat="1" applyFont="1" applyFill="1" applyBorder="1"/>
    <xf numFmtId="3" fontId="7" fillId="0" borderId="13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 vertical="center"/>
    </xf>
    <xf numFmtId="3" fontId="23" fillId="0" borderId="12" xfId="0" applyNumberFormat="1" applyFont="1" applyBorder="1" applyAlignment="1">
      <alignment horizontal="left" vertical="center"/>
    </xf>
    <xf numFmtId="3" fontId="7" fillId="2" borderId="12" xfId="0" applyNumberFormat="1" applyFont="1" applyFill="1" applyBorder="1"/>
    <xf numFmtId="3" fontId="7" fillId="0" borderId="12" xfId="0" applyNumberFormat="1" applyFont="1" applyBorder="1"/>
    <xf numFmtId="3" fontId="7" fillId="2" borderId="42" xfId="0" applyNumberFormat="1" applyFont="1" applyFill="1" applyBorder="1"/>
    <xf numFmtId="4" fontId="7" fillId="5" borderId="12" xfId="0" applyNumberFormat="1" applyFont="1" applyFill="1" applyBorder="1" applyAlignment="1">
      <alignment horizontal="center" vertical="center"/>
    </xf>
    <xf numFmtId="3" fontId="7" fillId="2" borderId="43" xfId="0" applyNumberFormat="1" applyFont="1" applyFill="1" applyBorder="1" applyAlignment="1">
      <alignment horizontal="center" vertical="center"/>
    </xf>
    <xf numFmtId="3" fontId="23" fillId="0" borderId="44" xfId="0" applyNumberFormat="1" applyFont="1" applyBorder="1" applyAlignment="1">
      <alignment horizontal="left" vertical="center"/>
    </xf>
    <xf numFmtId="3" fontId="7" fillId="2" borderId="44" xfId="0" applyNumberFormat="1" applyFont="1" applyFill="1" applyBorder="1" applyAlignment="1">
      <alignment horizontal="center" vertical="center" wrapText="1"/>
    </xf>
    <xf numFmtId="3" fontId="7" fillId="0" borderId="44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3" fontId="23" fillId="0" borderId="0" xfId="0" applyNumberFormat="1" applyFont="1" applyAlignment="1">
      <alignment horizontal="left" vertical="center" wrapText="1"/>
    </xf>
    <xf numFmtId="3" fontId="7" fillId="3" borderId="19" xfId="0" applyNumberFormat="1" applyFont="1" applyFill="1" applyBorder="1"/>
    <xf numFmtId="3" fontId="7" fillId="3" borderId="20" xfId="0" applyNumberFormat="1" applyFont="1" applyFill="1" applyBorder="1"/>
    <xf numFmtId="3" fontId="7" fillId="3" borderId="20" xfId="0" applyNumberFormat="1" applyFont="1" applyFill="1" applyBorder="1" applyAlignment="1">
      <alignment horizontal="center"/>
    </xf>
    <xf numFmtId="3" fontId="7" fillId="3" borderId="21" xfId="0" applyNumberFormat="1" applyFont="1" applyFill="1" applyBorder="1"/>
    <xf numFmtId="3" fontId="7" fillId="2" borderId="17" xfId="0" applyNumberFormat="1" applyFont="1" applyFill="1" applyBorder="1" applyAlignment="1">
      <alignment horizontal="center" vertical="center"/>
    </xf>
    <xf numFmtId="3" fontId="23" fillId="0" borderId="18" xfId="0" applyNumberFormat="1" applyFont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/>
    <xf numFmtId="3" fontId="7" fillId="0" borderId="18" xfId="0" applyNumberFormat="1" applyFont="1" applyBorder="1"/>
    <xf numFmtId="3" fontId="7" fillId="2" borderId="49" xfId="0" applyNumberFormat="1" applyFont="1" applyFill="1" applyBorder="1"/>
    <xf numFmtId="3" fontId="23" fillId="0" borderId="59" xfId="0" applyNumberFormat="1" applyFont="1" applyBorder="1" applyAlignment="1">
      <alignment horizontal="left" vertical="center"/>
    </xf>
    <xf numFmtId="3" fontId="7" fillId="2" borderId="60" xfId="0" applyNumberFormat="1" applyFont="1" applyFill="1" applyBorder="1" applyAlignment="1">
      <alignment horizontal="center" vertical="center"/>
    </xf>
    <xf numFmtId="43" fontId="7" fillId="2" borderId="44" xfId="1" applyFont="1" applyFill="1" applyBorder="1"/>
    <xf numFmtId="43" fontId="7" fillId="2" borderId="45" xfId="1" applyFont="1" applyFill="1" applyBorder="1"/>
    <xf numFmtId="3" fontId="7" fillId="3" borderId="14" xfId="0" applyNumberFormat="1" applyFont="1" applyFill="1" applyBorder="1"/>
    <xf numFmtId="3" fontId="7" fillId="3" borderId="15" xfId="0" applyNumberFormat="1" applyFont="1" applyFill="1" applyBorder="1"/>
    <xf numFmtId="3" fontId="7" fillId="3" borderId="15" xfId="0" applyNumberFormat="1" applyFont="1" applyFill="1" applyBorder="1" applyAlignment="1">
      <alignment horizontal="center"/>
    </xf>
    <xf numFmtId="3" fontId="7" fillId="3" borderId="16" xfId="0" applyNumberFormat="1" applyFont="1" applyFill="1" applyBorder="1"/>
    <xf numFmtId="4" fontId="7" fillId="5" borderId="12" xfId="1" applyNumberFormat="1" applyFont="1" applyFill="1" applyBorder="1" applyAlignment="1">
      <alignment horizontal="center" vertical="center"/>
    </xf>
    <xf numFmtId="3" fontId="23" fillId="2" borderId="34" xfId="0" applyNumberFormat="1" applyFont="1" applyFill="1" applyBorder="1" applyAlignment="1">
      <alignment horizontal="left" vertical="center" wrapText="1"/>
    </xf>
    <xf numFmtId="3" fontId="23" fillId="2" borderId="35" xfId="0" applyNumberFormat="1" applyFont="1" applyFill="1" applyBorder="1" applyAlignment="1">
      <alignment horizontal="center"/>
    </xf>
    <xf numFmtId="3" fontId="23" fillId="0" borderId="30" xfId="0" applyNumberFormat="1" applyFont="1" applyBorder="1" applyAlignment="1">
      <alignment horizontal="left" vertical="center" wrapText="1"/>
    </xf>
    <xf numFmtId="3" fontId="23" fillId="0" borderId="34" xfId="0" applyNumberFormat="1" applyFont="1" applyBorder="1" applyAlignment="1">
      <alignment horizontal="left" vertical="center" wrapText="1"/>
    </xf>
    <xf numFmtId="3" fontId="7" fillId="2" borderId="37" xfId="0" applyNumberFormat="1" applyFont="1" applyFill="1" applyBorder="1"/>
    <xf numFmtId="43" fontId="17" fillId="0" borderId="12" xfId="1" applyFont="1" applyBorder="1"/>
    <xf numFmtId="43" fontId="7" fillId="5" borderId="12" xfId="1" applyFont="1" applyFill="1" applyBorder="1" applyAlignment="1">
      <alignment horizontal="right" vertical="center"/>
    </xf>
    <xf numFmtId="3" fontId="7" fillId="6" borderId="13" xfId="0" applyNumberFormat="1" applyFont="1" applyFill="1" applyBorder="1" applyAlignment="1">
      <alignment horizontal="center" vertical="center"/>
    </xf>
    <xf numFmtId="43" fontId="7" fillId="0" borderId="12" xfId="1" applyFont="1" applyFill="1" applyBorder="1" applyAlignment="1">
      <alignment horizontal="center"/>
    </xf>
    <xf numFmtId="43" fontId="7" fillId="0" borderId="12" xfId="1" applyFont="1" applyFill="1" applyBorder="1"/>
    <xf numFmtId="3" fontId="7" fillId="0" borderId="18" xfId="0" applyNumberFormat="1" applyFont="1" applyBorder="1" applyAlignment="1">
      <alignment horizontal="center"/>
    </xf>
    <xf numFmtId="3" fontId="23" fillId="2" borderId="49" xfId="0" applyNumberFormat="1" applyFont="1" applyFill="1" applyBorder="1" applyAlignment="1">
      <alignment horizontal="center"/>
    </xf>
    <xf numFmtId="43" fontId="8" fillId="0" borderId="0" xfId="0" applyNumberFormat="1" applyFont="1"/>
    <xf numFmtId="43" fontId="17" fillId="0" borderId="0" xfId="1" applyFont="1"/>
    <xf numFmtId="43" fontId="17" fillId="5" borderId="12" xfId="1" applyFont="1" applyFill="1" applyBorder="1" applyAlignment="1">
      <alignment horizontal="center" vertical="center"/>
    </xf>
    <xf numFmtId="3" fontId="7" fillId="2" borderId="62" xfId="0" applyNumberFormat="1" applyFont="1" applyFill="1" applyBorder="1" applyAlignment="1">
      <alignment horizontal="center" vertical="center" wrapText="1"/>
    </xf>
    <xf numFmtId="3" fontId="7" fillId="2" borderId="62" xfId="0" applyNumberFormat="1" applyFont="1" applyFill="1" applyBorder="1"/>
    <xf numFmtId="3" fontId="7" fillId="0" borderId="59" xfId="0" applyNumberFormat="1" applyFont="1" applyBorder="1"/>
    <xf numFmtId="3" fontId="7" fillId="0" borderId="20" xfId="0" applyNumberFormat="1" applyFont="1" applyBorder="1"/>
    <xf numFmtId="3" fontId="7" fillId="2" borderId="61" xfId="0" applyNumberFormat="1" applyFont="1" applyFill="1" applyBorder="1"/>
    <xf numFmtId="3" fontId="18" fillId="2" borderId="34" xfId="0" applyNumberFormat="1" applyFont="1" applyFill="1" applyBorder="1" applyAlignment="1">
      <alignment horizontal="left" vertical="center" wrapText="1"/>
    </xf>
    <xf numFmtId="3" fontId="18" fillId="0" borderId="34" xfId="0" applyNumberFormat="1" applyFont="1" applyBorder="1" applyAlignment="1">
      <alignment horizontal="left" vertical="center" wrapText="1"/>
    </xf>
    <xf numFmtId="3" fontId="16" fillId="3" borderId="19" xfId="0" applyNumberFormat="1" applyFont="1" applyFill="1" applyBorder="1"/>
    <xf numFmtId="3" fontId="16" fillId="3" borderId="20" xfId="0" applyNumberFormat="1" applyFont="1" applyFill="1" applyBorder="1"/>
    <xf numFmtId="3" fontId="16" fillId="3" borderId="21" xfId="0" applyNumberFormat="1" applyFont="1" applyFill="1" applyBorder="1"/>
    <xf numFmtId="3" fontId="16" fillId="3" borderId="7" xfId="0" applyNumberFormat="1" applyFont="1" applyFill="1" applyBorder="1"/>
    <xf numFmtId="3" fontId="16" fillId="3" borderId="32" xfId="0" applyNumberFormat="1" applyFont="1" applyFill="1" applyBorder="1"/>
    <xf numFmtId="3" fontId="16" fillId="3" borderId="0" xfId="0" applyNumberFormat="1" applyFont="1" applyFill="1" applyAlignment="1">
      <alignment horizontal="center"/>
    </xf>
    <xf numFmtId="3" fontId="16" fillId="3" borderId="32" xfId="0" applyNumberFormat="1" applyFont="1" applyFill="1" applyBorder="1" applyAlignment="1">
      <alignment horizontal="center"/>
    </xf>
    <xf numFmtId="3" fontId="16" fillId="3" borderId="0" xfId="0" applyNumberFormat="1" applyFont="1" applyFill="1"/>
    <xf numFmtId="3" fontId="16" fillId="3" borderId="8" xfId="0" applyNumberFormat="1" applyFont="1" applyFill="1" applyBorder="1"/>
    <xf numFmtId="3" fontId="16" fillId="2" borderId="42" xfId="0" applyNumberFormat="1" applyFont="1" applyFill="1" applyBorder="1" applyAlignment="1">
      <alignment horizontal="center" vertical="center"/>
    </xf>
    <xf numFmtId="43" fontId="25" fillId="0" borderId="0" xfId="1" applyFont="1" applyAlignment="1">
      <alignment horizontal="center"/>
    </xf>
    <xf numFmtId="43" fontId="16" fillId="2" borderId="12" xfId="0" applyNumberFormat="1" applyFont="1" applyFill="1" applyBorder="1"/>
    <xf numFmtId="43" fontId="16" fillId="2" borderId="37" xfId="0" applyNumberFormat="1" applyFont="1" applyFill="1" applyBorder="1"/>
    <xf numFmtId="3" fontId="16" fillId="6" borderId="13" xfId="0" applyNumberFormat="1" applyFont="1" applyFill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/>
    </xf>
    <xf numFmtId="0" fontId="17" fillId="8" borderId="12" xfId="0" applyFont="1" applyFill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/>
    </xf>
    <xf numFmtId="0" fontId="17" fillId="0" borderId="12" xfId="0" applyFont="1" applyBorder="1"/>
    <xf numFmtId="3" fontId="16" fillId="0" borderId="43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left" vertical="center"/>
    </xf>
    <xf numFmtId="3" fontId="16" fillId="0" borderId="54" xfId="0" applyNumberFormat="1" applyFont="1" applyBorder="1" applyAlignment="1">
      <alignment horizontal="center" vertical="center"/>
    </xf>
    <xf numFmtId="0" fontId="5" fillId="5" borderId="43" xfId="0" applyFont="1" applyFill="1" applyBorder="1" applyAlignment="1">
      <alignment horizontal="center" wrapText="1"/>
    </xf>
    <xf numFmtId="0" fontId="5" fillId="5" borderId="44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8" fillId="0" borderId="12" xfId="0" applyFont="1" applyBorder="1"/>
    <xf numFmtId="43" fontId="17" fillId="0" borderId="12" xfId="1" applyFont="1" applyBorder="1" applyAlignment="1">
      <alignment horizontal="center"/>
    </xf>
    <xf numFmtId="43" fontId="17" fillId="0" borderId="42" xfId="1" applyFont="1" applyBorder="1" applyAlignment="1">
      <alignment horizontal="center"/>
    </xf>
    <xf numFmtId="49" fontId="4" fillId="0" borderId="13" xfId="1" applyNumberFormat="1" applyFont="1" applyBorder="1" applyAlignment="1">
      <alignment horizontal="center"/>
    </xf>
    <xf numFmtId="43" fontId="25" fillId="0" borderId="12" xfId="1" applyFont="1" applyBorder="1" applyAlignment="1">
      <alignment horizontal="center"/>
    </xf>
    <xf numFmtId="49" fontId="4" fillId="0" borderId="17" xfId="1" applyNumberFormat="1" applyFont="1" applyBorder="1" applyAlignment="1">
      <alignment horizontal="center"/>
    </xf>
    <xf numFmtId="0" fontId="8" fillId="0" borderId="18" xfId="0" applyFont="1" applyBorder="1"/>
    <xf numFmtId="43" fontId="17" fillId="0" borderId="18" xfId="1" applyFont="1" applyBorder="1" applyAlignment="1">
      <alignment horizontal="center"/>
    </xf>
    <xf numFmtId="43" fontId="17" fillId="0" borderId="49" xfId="1" applyFont="1" applyBorder="1" applyAlignment="1">
      <alignment horizontal="center"/>
    </xf>
    <xf numFmtId="43" fontId="17" fillId="0" borderId="59" xfId="1" applyFont="1" applyBorder="1" applyAlignment="1">
      <alignment horizontal="center"/>
    </xf>
    <xf numFmtId="43" fontId="17" fillId="0" borderId="61" xfId="1" applyFont="1" applyBorder="1" applyAlignment="1">
      <alignment horizontal="center"/>
    </xf>
    <xf numFmtId="0" fontId="8" fillId="7" borderId="42" xfId="0" applyFont="1" applyFill="1" applyBorder="1"/>
    <xf numFmtId="0" fontId="8" fillId="7" borderId="7" xfId="0" applyFont="1" applyFill="1" applyBorder="1"/>
    <xf numFmtId="0" fontId="4" fillId="6" borderId="13" xfId="0" applyFont="1" applyFill="1" applyBorder="1"/>
    <xf numFmtId="0" fontId="4" fillId="7" borderId="60" xfId="0" applyFont="1" applyFill="1" applyBorder="1"/>
    <xf numFmtId="3" fontId="16" fillId="0" borderId="53" xfId="0" applyNumberFormat="1" applyFont="1" applyBorder="1" applyAlignment="1">
      <alignment horizontal="left" vertical="top"/>
    </xf>
    <xf numFmtId="3" fontId="16" fillId="0" borderId="30" xfId="0" applyNumberFormat="1" applyFont="1" applyBorder="1" applyAlignment="1">
      <alignment horizontal="left" vertical="top"/>
    </xf>
    <xf numFmtId="3" fontId="16" fillId="0" borderId="34" xfId="0" applyNumberFormat="1" applyFont="1" applyBorder="1" applyAlignment="1">
      <alignment horizontal="left" vertical="top"/>
    </xf>
    <xf numFmtId="3" fontId="16" fillId="0" borderId="12" xfId="0" applyNumberFormat="1" applyFont="1" applyBorder="1" applyAlignment="1">
      <alignment horizontal="left" vertical="center" wrapText="1"/>
    </xf>
    <xf numFmtId="3" fontId="16" fillId="0" borderId="12" xfId="0" applyNumberFormat="1" applyFont="1" applyBorder="1" applyAlignment="1">
      <alignment horizontal="left" vertical="top" wrapText="1"/>
    </xf>
    <xf numFmtId="3" fontId="16" fillId="0" borderId="12" xfId="0" applyNumberFormat="1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3" fontId="4" fillId="0" borderId="3" xfId="0" applyNumberFormat="1" applyFont="1" applyBorder="1" applyAlignment="1">
      <alignment horizontal="left"/>
    </xf>
    <xf numFmtId="3" fontId="18" fillId="2" borderId="47" xfId="0" applyNumberFormat="1" applyFont="1" applyFill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8" fillId="2" borderId="48" xfId="0" applyNumberFormat="1" applyFont="1" applyFill="1" applyBorder="1" applyAlignment="1">
      <alignment horizontal="center" vertical="center"/>
    </xf>
    <xf numFmtId="3" fontId="16" fillId="0" borderId="42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left" vertical="center"/>
    </xf>
    <xf numFmtId="3" fontId="16" fillId="0" borderId="53" xfId="0" applyNumberFormat="1" applyFont="1" applyBorder="1" applyAlignment="1">
      <alignment horizontal="left" vertical="center"/>
    </xf>
    <xf numFmtId="3" fontId="16" fillId="0" borderId="30" xfId="0" applyNumberFormat="1" applyFont="1" applyBorder="1" applyAlignment="1">
      <alignment horizontal="left" vertical="center"/>
    </xf>
    <xf numFmtId="3" fontId="16" fillId="0" borderId="34" xfId="0" applyNumberFormat="1" applyFont="1" applyBorder="1" applyAlignment="1">
      <alignment horizontal="left" vertical="center"/>
    </xf>
    <xf numFmtId="3" fontId="16" fillId="0" borderId="53" xfId="0" applyNumberFormat="1" applyFont="1" applyBorder="1" applyAlignment="1">
      <alignment horizontal="left" vertical="top" wrapText="1"/>
    </xf>
    <xf numFmtId="3" fontId="16" fillId="0" borderId="30" xfId="0" applyNumberFormat="1" applyFont="1" applyBorder="1" applyAlignment="1">
      <alignment horizontal="left" vertical="top" wrapText="1"/>
    </xf>
    <xf numFmtId="3" fontId="16" fillId="0" borderId="34" xfId="0" applyNumberFormat="1" applyFont="1" applyBorder="1" applyAlignment="1">
      <alignment horizontal="left" vertical="top" wrapText="1"/>
    </xf>
    <xf numFmtId="3" fontId="18" fillId="0" borderId="29" xfId="0" applyNumberFormat="1" applyFont="1" applyBorder="1" applyAlignment="1">
      <alignment vertical="center" wrapText="1"/>
    </xf>
    <xf numFmtId="3" fontId="18" fillId="0" borderId="30" xfId="0" applyNumberFormat="1" applyFont="1" applyBorder="1" applyAlignment="1">
      <alignment vertical="center" wrapText="1"/>
    </xf>
    <xf numFmtId="3" fontId="16" fillId="3" borderId="0" xfId="0" applyNumberFormat="1" applyFont="1" applyFill="1" applyAlignment="1">
      <alignment horizontal="center"/>
    </xf>
    <xf numFmtId="3" fontId="18" fillId="0" borderId="46" xfId="0" applyNumberFormat="1" applyFont="1" applyBorder="1" applyAlignment="1">
      <alignment horizontal="center" vertical="center" textRotation="45"/>
    </xf>
    <xf numFmtId="3" fontId="18" fillId="0" borderId="13" xfId="0" applyNumberFormat="1" applyFont="1" applyBorder="1" applyAlignment="1">
      <alignment horizontal="center" vertical="center" textRotation="45"/>
    </xf>
    <xf numFmtId="3" fontId="18" fillId="2" borderId="63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3" fontId="18" fillId="2" borderId="64" xfId="0" applyNumberFormat="1" applyFont="1" applyFill="1" applyBorder="1" applyAlignment="1">
      <alignment horizontal="center" vertical="center" wrapText="1"/>
    </xf>
    <xf numFmtId="3" fontId="18" fillId="2" borderId="36" xfId="0" applyNumberFormat="1" applyFont="1" applyFill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center" vertical="center" wrapText="1"/>
    </xf>
    <xf numFmtId="3" fontId="18" fillId="2" borderId="47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3" fontId="18" fillId="4" borderId="47" xfId="0" applyNumberFormat="1" applyFont="1" applyFill="1" applyBorder="1" applyAlignment="1">
      <alignment horizontal="center" vertical="center" textRotation="45" wrapText="1"/>
    </xf>
    <xf numFmtId="3" fontId="18" fillId="4" borderId="12" xfId="0" applyNumberFormat="1" applyFont="1" applyFill="1" applyBorder="1" applyAlignment="1">
      <alignment horizontal="center" vertical="center" textRotation="45" wrapText="1"/>
    </xf>
    <xf numFmtId="3" fontId="18" fillId="2" borderId="12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 wrapText="1"/>
    </xf>
    <xf numFmtId="3" fontId="18" fillId="0" borderId="4" xfId="0" applyNumberFormat="1" applyFont="1" applyBorder="1" applyAlignment="1">
      <alignment horizontal="left" vertical="top" wrapText="1"/>
    </xf>
    <xf numFmtId="3" fontId="18" fillId="0" borderId="5" xfId="0" applyNumberFormat="1" applyFont="1" applyBorder="1" applyAlignment="1">
      <alignment horizontal="left" vertical="top" wrapText="1"/>
    </xf>
    <xf numFmtId="3" fontId="18" fillId="0" borderId="6" xfId="0" applyNumberFormat="1" applyFont="1" applyBorder="1" applyAlignment="1">
      <alignment horizontal="left" vertical="top" wrapText="1"/>
    </xf>
    <xf numFmtId="3" fontId="18" fillId="0" borderId="7" xfId="0" applyNumberFormat="1" applyFont="1" applyBorder="1" applyAlignment="1">
      <alignment horizontal="left" vertical="top" wrapText="1"/>
    </xf>
    <xf numFmtId="3" fontId="18" fillId="0" borderId="0" xfId="0" applyNumberFormat="1" applyFont="1" applyAlignment="1">
      <alignment horizontal="left" vertical="top" wrapText="1"/>
    </xf>
    <xf numFmtId="3" fontId="18" fillId="0" borderId="8" xfId="0" applyNumberFormat="1" applyFont="1" applyBorder="1" applyAlignment="1">
      <alignment horizontal="left" vertical="top" wrapText="1"/>
    </xf>
    <xf numFmtId="3" fontId="18" fillId="2" borderId="22" xfId="0" applyNumberFormat="1" applyFont="1" applyFill="1" applyBorder="1"/>
    <xf numFmtId="3" fontId="18" fillId="2" borderId="23" xfId="0" applyNumberFormat="1" applyFont="1" applyFill="1" applyBorder="1"/>
    <xf numFmtId="3" fontId="18" fillId="2" borderId="24" xfId="0" applyNumberFormat="1" applyFont="1" applyFill="1" applyBorder="1"/>
    <xf numFmtId="3" fontId="18" fillId="2" borderId="25" xfId="0" applyNumberFormat="1" applyFont="1" applyFill="1" applyBorder="1" applyAlignment="1">
      <alignment horizontal="center"/>
    </xf>
    <xf numFmtId="3" fontId="18" fillId="2" borderId="23" xfId="0" applyNumberFormat="1" applyFont="1" applyFill="1" applyBorder="1" applyAlignment="1">
      <alignment horizontal="center"/>
    </xf>
    <xf numFmtId="3" fontId="18" fillId="2" borderId="24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left"/>
    </xf>
    <xf numFmtId="3" fontId="18" fillId="2" borderId="23" xfId="0" applyNumberFormat="1" applyFont="1" applyFill="1" applyBorder="1" applyAlignment="1">
      <alignment horizontal="left"/>
    </xf>
    <xf numFmtId="3" fontId="18" fillId="2" borderId="26" xfId="0" applyNumberFormat="1" applyFont="1" applyFill="1" applyBorder="1" applyAlignment="1">
      <alignment horizontal="left"/>
    </xf>
    <xf numFmtId="3" fontId="16" fillId="0" borderId="29" xfId="0" applyNumberFormat="1" applyFont="1" applyBorder="1"/>
    <xf numFmtId="3" fontId="16" fillId="0" borderId="30" xfId="0" applyNumberFormat="1" applyFont="1" applyBorder="1"/>
    <xf numFmtId="3" fontId="16" fillId="0" borderId="34" xfId="0" applyNumberFormat="1" applyFont="1" applyBorder="1"/>
    <xf numFmtId="3" fontId="16" fillId="0" borderId="27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28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3" fontId="18" fillId="2" borderId="29" xfId="0" applyNumberFormat="1" applyFont="1" applyFill="1" applyBorder="1" applyAlignment="1">
      <alignment horizontal="center" vertical="center" wrapText="1"/>
    </xf>
    <xf numFmtId="3" fontId="18" fillId="2" borderId="30" xfId="0" applyNumberFormat="1" applyFont="1" applyFill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3" fontId="18" fillId="0" borderId="0" xfId="0" applyNumberFormat="1" applyFont="1" applyAlignment="1">
      <alignment horizontal="left"/>
    </xf>
    <xf numFmtId="3" fontId="18" fillId="0" borderId="1" xfId="0" applyNumberFormat="1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left" vertical="center" wrapText="1"/>
    </xf>
    <xf numFmtId="3" fontId="18" fillId="0" borderId="5" xfId="0" applyNumberFormat="1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left" vertical="center" wrapText="1"/>
    </xf>
    <xf numFmtId="3" fontId="18" fillId="0" borderId="7" xfId="0" applyNumberFormat="1" applyFont="1" applyBorder="1" applyAlignment="1">
      <alignment horizontal="left" vertical="center" wrapText="1"/>
    </xf>
    <xf numFmtId="3" fontId="18" fillId="0" borderId="0" xfId="0" applyNumberFormat="1" applyFont="1" applyAlignment="1">
      <alignment horizontal="left" vertical="center" wrapText="1"/>
    </xf>
    <xf numFmtId="3" fontId="18" fillId="0" borderId="8" xfId="0" applyNumberFormat="1" applyFont="1" applyBorder="1" applyAlignment="1">
      <alignment horizontal="left" vertical="center" wrapText="1"/>
    </xf>
    <xf numFmtId="3" fontId="18" fillId="0" borderId="19" xfId="0" applyNumberFormat="1" applyFont="1" applyBorder="1" applyAlignment="1">
      <alignment horizontal="left" vertical="center" wrapText="1"/>
    </xf>
    <xf numFmtId="3" fontId="18" fillId="0" borderId="20" xfId="0" applyNumberFormat="1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left" vertical="center" wrapText="1"/>
    </xf>
    <xf numFmtId="3" fontId="7" fillId="0" borderId="12" xfId="0" applyNumberFormat="1" applyFont="1" applyBorder="1" applyAlignment="1">
      <alignment horizontal="left" vertical="center" wrapText="1"/>
    </xf>
    <xf numFmtId="3" fontId="16" fillId="3" borderId="20" xfId="0" applyNumberFormat="1" applyFont="1" applyFill="1" applyBorder="1" applyAlignment="1">
      <alignment horizontal="center"/>
    </xf>
    <xf numFmtId="3" fontId="4" fillId="0" borderId="19" xfId="0" applyNumberFormat="1" applyFont="1" applyBorder="1" applyAlignment="1">
      <alignment horizontal="left"/>
    </xf>
    <xf numFmtId="3" fontId="4" fillId="0" borderId="20" xfId="0" applyNumberFormat="1" applyFont="1" applyBorder="1" applyAlignment="1">
      <alignment horizontal="left"/>
    </xf>
    <xf numFmtId="0" fontId="17" fillId="0" borderId="20" xfId="0" applyFont="1" applyBorder="1"/>
    <xf numFmtId="0" fontId="17" fillId="0" borderId="21" xfId="0" applyFont="1" applyBorder="1"/>
    <xf numFmtId="0" fontId="17" fillId="0" borderId="0" xfId="0" applyFont="1" applyAlignment="1">
      <alignment horizontal="center"/>
    </xf>
    <xf numFmtId="3" fontId="7" fillId="0" borderId="12" xfId="0" applyNumberFormat="1" applyFont="1" applyBorder="1" applyAlignment="1">
      <alignment horizontal="left" vertical="top" wrapText="1"/>
    </xf>
    <xf numFmtId="3" fontId="7" fillId="0" borderId="12" xfId="0" applyNumberFormat="1" applyFont="1" applyBorder="1" applyAlignment="1">
      <alignment horizontal="left" vertical="top"/>
    </xf>
    <xf numFmtId="3" fontId="18" fillId="0" borderId="32" xfId="0" applyNumberFormat="1" applyFont="1" applyBorder="1" applyAlignment="1">
      <alignment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3" fontId="7" fillId="0" borderId="18" xfId="0" applyNumberFormat="1" applyFont="1" applyBorder="1" applyAlignment="1">
      <alignment horizontal="left" vertical="top"/>
    </xf>
    <xf numFmtId="3" fontId="23" fillId="2" borderId="47" xfId="0" applyNumberFormat="1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23" fillId="2" borderId="12" xfId="0" applyNumberFormat="1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 wrapText="1"/>
    </xf>
    <xf numFmtId="3" fontId="4" fillId="0" borderId="50" xfId="0" applyNumberFormat="1" applyFont="1" applyBorder="1" applyAlignment="1">
      <alignment horizontal="left"/>
    </xf>
    <xf numFmtId="3" fontId="4" fillId="0" borderId="51" xfId="0" applyNumberFormat="1" applyFont="1" applyBorder="1" applyAlignment="1">
      <alignment horizontal="left"/>
    </xf>
    <xf numFmtId="0" fontId="17" fillId="0" borderId="51" xfId="0" applyFont="1" applyBorder="1"/>
    <xf numFmtId="0" fontId="17" fillId="0" borderId="52" xfId="0" applyFont="1" applyBorder="1"/>
    <xf numFmtId="3" fontId="18" fillId="2" borderId="46" xfId="0" applyNumberFormat="1" applyFont="1" applyFill="1" applyBorder="1"/>
    <xf numFmtId="3" fontId="18" fillId="2" borderId="47" xfId="0" applyNumberFormat="1" applyFont="1" applyFill="1" applyBorder="1"/>
    <xf numFmtId="3" fontId="18" fillId="2" borderId="47" xfId="0" applyNumberFormat="1" applyFont="1" applyFill="1" applyBorder="1" applyAlignment="1">
      <alignment horizontal="center"/>
    </xf>
    <xf numFmtId="3" fontId="18" fillId="2" borderId="47" xfId="0" applyNumberFormat="1" applyFont="1" applyFill="1" applyBorder="1" applyAlignment="1">
      <alignment horizontal="left"/>
    </xf>
    <xf numFmtId="3" fontId="18" fillId="2" borderId="48" xfId="0" applyNumberFormat="1" applyFont="1" applyFill="1" applyBorder="1" applyAlignment="1">
      <alignment horizontal="left"/>
    </xf>
    <xf numFmtId="3" fontId="16" fillId="0" borderId="12" xfId="0" applyNumberFormat="1" applyFont="1" applyBorder="1" applyAlignment="1">
      <alignment horizontal="center"/>
    </xf>
    <xf numFmtId="3" fontId="16" fillId="0" borderId="42" xfId="0" applyNumberFormat="1" applyFont="1" applyBorder="1" applyAlignment="1">
      <alignment horizontal="center"/>
    </xf>
    <xf numFmtId="3" fontId="18" fillId="2" borderId="13" xfId="0" applyNumberFormat="1" applyFont="1" applyFill="1" applyBorder="1" applyAlignment="1">
      <alignment horizontal="center" vertical="center" wrapText="1"/>
    </xf>
    <xf numFmtId="3" fontId="18" fillId="0" borderId="43" xfId="0" applyNumberFormat="1" applyFont="1" applyBorder="1" applyAlignment="1">
      <alignment vertical="center" wrapText="1"/>
    </xf>
    <xf numFmtId="3" fontId="18" fillId="0" borderId="44" xfId="0" applyNumberFormat="1" applyFont="1" applyBorder="1" applyAlignment="1">
      <alignment vertical="center" wrapText="1"/>
    </xf>
    <xf numFmtId="3" fontId="16" fillId="3" borderId="15" xfId="0" applyNumberFormat="1" applyFont="1" applyFill="1" applyBorder="1" applyAlignment="1">
      <alignment horizontal="center"/>
    </xf>
    <xf numFmtId="3" fontId="23" fillId="2" borderId="48" xfId="0" applyNumberFormat="1" applyFont="1" applyFill="1" applyBorder="1" applyAlignment="1">
      <alignment horizontal="center" vertical="center"/>
    </xf>
    <xf numFmtId="3" fontId="7" fillId="0" borderId="42" xfId="0" applyNumberFormat="1" applyFont="1" applyBorder="1" applyAlignment="1">
      <alignment horizontal="center" vertical="center"/>
    </xf>
    <xf numFmtId="3" fontId="23" fillId="0" borderId="46" xfId="0" applyNumberFormat="1" applyFont="1" applyBorder="1" applyAlignment="1">
      <alignment horizontal="center" vertical="center" textRotation="45"/>
    </xf>
    <xf numFmtId="3" fontId="23" fillId="0" borderId="13" xfId="0" applyNumberFormat="1" applyFont="1" applyBorder="1" applyAlignment="1">
      <alignment horizontal="center" vertical="center" textRotation="45"/>
    </xf>
    <xf numFmtId="3" fontId="23" fillId="2" borderId="47" xfId="0" applyNumberFormat="1" applyFont="1" applyFill="1" applyBorder="1" applyAlignment="1">
      <alignment horizontal="center" vertical="center" wrapText="1"/>
    </xf>
    <xf numFmtId="3" fontId="23" fillId="2" borderId="12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23" fillId="4" borderId="47" xfId="0" applyNumberFormat="1" applyFont="1" applyFill="1" applyBorder="1" applyAlignment="1">
      <alignment horizontal="center" vertical="center" textRotation="45" wrapText="1"/>
    </xf>
    <xf numFmtId="3" fontId="23" fillId="4" borderId="12" xfId="0" applyNumberFormat="1" applyFont="1" applyFill="1" applyBorder="1" applyAlignment="1">
      <alignment horizontal="center" vertical="center" textRotation="45" wrapText="1"/>
    </xf>
    <xf numFmtId="3" fontId="23" fillId="0" borderId="0" xfId="0" applyNumberFormat="1" applyFont="1" applyAlignment="1">
      <alignment horizontal="left"/>
    </xf>
    <xf numFmtId="3" fontId="23" fillId="0" borderId="1" xfId="0" applyNumberFormat="1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3" xfId="0" applyNumberFormat="1" applyFont="1" applyBorder="1" applyAlignment="1">
      <alignment horizontal="left" vertical="center" wrapText="1"/>
    </xf>
    <xf numFmtId="3" fontId="23" fillId="0" borderId="4" xfId="0" applyNumberFormat="1" applyFont="1" applyBorder="1" applyAlignment="1">
      <alignment horizontal="left" vertical="center" wrapText="1"/>
    </xf>
    <xf numFmtId="3" fontId="23" fillId="0" borderId="5" xfId="0" applyNumberFormat="1" applyFont="1" applyBorder="1" applyAlignment="1">
      <alignment horizontal="left" vertical="center" wrapText="1"/>
    </xf>
    <xf numFmtId="3" fontId="23" fillId="0" borderId="6" xfId="0" applyNumberFormat="1" applyFont="1" applyBorder="1" applyAlignment="1">
      <alignment horizontal="left" vertical="center" wrapText="1"/>
    </xf>
    <xf numFmtId="3" fontId="23" fillId="0" borderId="7" xfId="0" applyNumberFormat="1" applyFont="1" applyBorder="1" applyAlignment="1">
      <alignment horizontal="left" vertical="center" wrapText="1"/>
    </xf>
    <xf numFmtId="3" fontId="23" fillId="0" borderId="0" xfId="0" applyNumberFormat="1" applyFont="1" applyAlignment="1">
      <alignment horizontal="left" vertical="center" wrapText="1"/>
    </xf>
    <xf numFmtId="3" fontId="23" fillId="0" borderId="8" xfId="0" applyNumberFormat="1" applyFont="1" applyBorder="1" applyAlignment="1">
      <alignment horizontal="left" vertical="center" wrapText="1"/>
    </xf>
    <xf numFmtId="3" fontId="23" fillId="2" borderId="46" xfId="0" applyNumberFormat="1" applyFont="1" applyFill="1" applyBorder="1"/>
    <xf numFmtId="3" fontId="23" fillId="2" borderId="47" xfId="0" applyNumberFormat="1" applyFont="1" applyFill="1" applyBorder="1"/>
    <xf numFmtId="3" fontId="23" fillId="2" borderId="47" xfId="0" applyNumberFormat="1" applyFont="1" applyFill="1" applyBorder="1" applyAlignment="1">
      <alignment horizontal="center"/>
    </xf>
    <xf numFmtId="3" fontId="23" fillId="2" borderId="47" xfId="0" applyNumberFormat="1" applyFont="1" applyFill="1" applyBorder="1" applyAlignment="1">
      <alignment horizontal="left"/>
    </xf>
    <xf numFmtId="3" fontId="23" fillId="2" borderId="48" xfId="0" applyNumberFormat="1" applyFont="1" applyFill="1" applyBorder="1" applyAlignment="1">
      <alignment horizontal="left"/>
    </xf>
    <xf numFmtId="3" fontId="7" fillId="0" borderId="9" xfId="0" applyNumberFormat="1" applyFont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3" fontId="7" fillId="0" borderId="12" xfId="0" applyNumberFormat="1" applyFont="1" applyBorder="1" applyAlignment="1">
      <alignment horizontal="center"/>
    </xf>
    <xf numFmtId="3" fontId="7" fillId="0" borderId="42" xfId="0" applyNumberFormat="1" applyFont="1" applyBorder="1" applyAlignment="1">
      <alignment horizontal="center"/>
    </xf>
    <xf numFmtId="3" fontId="8" fillId="0" borderId="50" xfId="0" applyNumberFormat="1" applyFont="1" applyBorder="1" applyAlignment="1">
      <alignment horizontal="left"/>
    </xf>
    <xf numFmtId="3" fontId="8" fillId="0" borderId="51" xfId="0" applyNumberFormat="1" applyFont="1" applyBorder="1" applyAlignment="1">
      <alignment horizontal="left"/>
    </xf>
    <xf numFmtId="0" fontId="8" fillId="0" borderId="51" xfId="0" applyFont="1" applyBorder="1"/>
    <xf numFmtId="0" fontId="8" fillId="0" borderId="52" xfId="0" applyFont="1" applyBorder="1"/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23" fillId="2" borderId="13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center"/>
    </xf>
    <xf numFmtId="3" fontId="7" fillId="0" borderId="62" xfId="0" applyNumberFormat="1" applyFont="1" applyBorder="1" applyAlignment="1">
      <alignment horizontal="left" vertical="top"/>
    </xf>
    <xf numFmtId="3" fontId="7" fillId="0" borderId="20" xfId="0" applyNumberFormat="1" applyFont="1" applyBorder="1" applyAlignment="1">
      <alignment horizontal="left" vertical="top"/>
    </xf>
    <xf numFmtId="3" fontId="7" fillId="0" borderId="4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3" fontId="8" fillId="0" borderId="19" xfId="0" applyNumberFormat="1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3" fontId="23" fillId="0" borderId="0" xfId="0" applyNumberFormat="1" applyFont="1" applyAlignment="1">
      <alignment horizontal="center" vertical="top" wrapText="1"/>
    </xf>
    <xf numFmtId="3" fontId="24" fillId="0" borderId="12" xfId="0" applyNumberFormat="1" applyFont="1" applyBorder="1" applyAlignment="1">
      <alignment horizontal="left" vertical="center" wrapText="1"/>
    </xf>
    <xf numFmtId="3" fontId="7" fillId="6" borderId="12" xfId="0" applyNumberFormat="1" applyFont="1" applyFill="1" applyBorder="1" applyAlignment="1">
      <alignment horizontal="left" vertical="top" wrapText="1"/>
    </xf>
    <xf numFmtId="3" fontId="7" fillId="6" borderId="56" xfId="0" applyNumberFormat="1" applyFont="1" applyFill="1" applyBorder="1" applyAlignment="1">
      <alignment horizontal="left" vertical="top"/>
    </xf>
    <xf numFmtId="3" fontId="7" fillId="6" borderId="15" xfId="0" applyNumberFormat="1" applyFont="1" applyFill="1" applyBorder="1" applyAlignment="1">
      <alignment horizontal="left" vertical="top"/>
    </xf>
    <xf numFmtId="3" fontId="7" fillId="6" borderId="57" xfId="0" applyNumberFormat="1" applyFont="1" applyFill="1" applyBorder="1" applyAlignment="1">
      <alignment horizontal="left" vertical="top"/>
    </xf>
    <xf numFmtId="3" fontId="8" fillId="0" borderId="60" xfId="0" applyNumberFormat="1" applyFont="1" applyBorder="1" applyAlignment="1">
      <alignment horizontal="left"/>
    </xf>
    <xf numFmtId="3" fontId="8" fillId="0" borderId="59" xfId="0" applyNumberFormat="1" applyFont="1" applyBorder="1" applyAlignment="1">
      <alignment horizontal="left"/>
    </xf>
    <xf numFmtId="0" fontId="8" fillId="0" borderId="59" xfId="0" applyFont="1" applyBorder="1"/>
    <xf numFmtId="0" fontId="8" fillId="0" borderId="61" xfId="0" applyFont="1" applyBorder="1"/>
    <xf numFmtId="3" fontId="23" fillId="0" borderId="0" xfId="0" applyNumberFormat="1" applyFont="1" applyAlignment="1">
      <alignment horizontal="left" vertical="center"/>
    </xf>
    <xf numFmtId="3" fontId="18" fillId="4" borderId="38" xfId="0" applyNumberFormat="1" applyFont="1" applyFill="1" applyBorder="1" applyAlignment="1">
      <alignment horizontal="center" vertical="center" textRotation="45" wrapText="1"/>
    </xf>
    <xf numFmtId="3" fontId="18" fillId="4" borderId="40" xfId="0" applyNumberFormat="1" applyFont="1" applyFill="1" applyBorder="1" applyAlignment="1">
      <alignment horizontal="center" vertical="center" textRotation="45" wrapText="1"/>
    </xf>
    <xf numFmtId="0" fontId="17" fillId="0" borderId="2" xfId="0" applyFont="1" applyBorder="1"/>
    <xf numFmtId="0" fontId="17" fillId="0" borderId="3" xfId="0" applyFont="1" applyBorder="1"/>
    <xf numFmtId="3" fontId="18" fillId="0" borderId="8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left" vertical="center" wrapText="1"/>
    </xf>
    <xf numFmtId="3" fontId="18" fillId="2" borderId="38" xfId="0" applyNumberFormat="1" applyFont="1" applyFill="1" applyBorder="1" applyAlignment="1">
      <alignment horizontal="center" vertical="center"/>
    </xf>
    <xf numFmtId="3" fontId="18" fillId="2" borderId="40" xfId="0" applyNumberFormat="1" applyFont="1" applyFill="1" applyBorder="1" applyAlignment="1">
      <alignment horizontal="center" vertical="center"/>
    </xf>
    <xf numFmtId="3" fontId="18" fillId="4" borderId="39" xfId="0" applyNumberFormat="1" applyFont="1" applyFill="1" applyBorder="1" applyAlignment="1">
      <alignment horizontal="center" vertical="center" textRotation="45" wrapText="1"/>
    </xf>
    <xf numFmtId="3" fontId="18" fillId="2" borderId="28" xfId="0" applyNumberFormat="1" applyFont="1" applyFill="1" applyBorder="1" applyAlignment="1">
      <alignment horizontal="center" vertical="center"/>
    </xf>
    <xf numFmtId="3" fontId="18" fillId="2" borderId="11" xfId="0" applyNumberFormat="1" applyFont="1" applyFill="1" applyBorder="1" applyAlignment="1">
      <alignment horizontal="center" vertical="center"/>
    </xf>
    <xf numFmtId="3" fontId="18" fillId="2" borderId="39" xfId="0" applyNumberFormat="1" applyFont="1" applyFill="1" applyBorder="1" applyAlignment="1">
      <alignment horizontal="center" vertical="center"/>
    </xf>
    <xf numFmtId="3" fontId="16" fillId="0" borderId="40" xfId="0" applyNumberFormat="1" applyFont="1" applyBorder="1" applyAlignment="1">
      <alignment horizontal="center" vertical="center"/>
    </xf>
    <xf numFmtId="3" fontId="18" fillId="2" borderId="27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 wrapText="1"/>
    </xf>
    <xf numFmtId="3" fontId="18" fillId="2" borderId="28" xfId="0" applyNumberFormat="1" applyFont="1" applyFill="1" applyBorder="1" applyAlignment="1">
      <alignment horizontal="center" vertical="center" wrapText="1"/>
    </xf>
    <xf numFmtId="3" fontId="18" fillId="2" borderId="38" xfId="0" applyNumberFormat="1" applyFont="1" applyFill="1" applyBorder="1" applyAlignment="1">
      <alignment horizontal="center" vertical="center" wrapText="1"/>
    </xf>
    <xf numFmtId="3" fontId="16" fillId="0" borderId="40" xfId="0" applyNumberFormat="1" applyFont="1" applyBorder="1" applyAlignment="1">
      <alignment horizontal="center" vertical="center" wrapText="1"/>
    </xf>
    <xf numFmtId="3" fontId="18" fillId="2" borderId="8" xfId="0" applyNumberFormat="1" applyFont="1" applyFill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3" fontId="18" fillId="0" borderId="7" xfId="0" applyNumberFormat="1" applyFont="1" applyBorder="1" applyAlignment="1">
      <alignment horizontal="center" vertical="center" textRotation="45"/>
    </xf>
    <xf numFmtId="3" fontId="18" fillId="0" borderId="9" xfId="0" applyNumberFormat="1" applyFont="1" applyBorder="1" applyAlignment="1">
      <alignment horizontal="center" vertical="center" textRotation="45"/>
    </xf>
    <xf numFmtId="0" fontId="5" fillId="0" borderId="0" xfId="0" applyFont="1"/>
    <xf numFmtId="0" fontId="17" fillId="0" borderId="0" xfId="0" applyFont="1"/>
    <xf numFmtId="3" fontId="18" fillId="0" borderId="0" xfId="0" applyNumberFormat="1" applyFont="1" applyAlignment="1">
      <alignment wrapText="1"/>
    </xf>
    <xf numFmtId="3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6" fillId="0" borderId="13" xfId="0" applyNumberFormat="1" applyFont="1" applyBorder="1"/>
    <xf numFmtId="3" fontId="16" fillId="0" borderId="12" xfId="0" applyNumberFormat="1" applyFont="1" applyBorder="1"/>
    <xf numFmtId="3" fontId="18" fillId="0" borderId="13" xfId="0" applyNumberFormat="1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 wrapText="1"/>
    </xf>
    <xf numFmtId="3" fontId="23" fillId="0" borderId="0" xfId="0" applyNumberFormat="1" applyFont="1" applyAlignment="1">
      <alignment horizontal="left" vertical="top"/>
    </xf>
    <xf numFmtId="3" fontId="7" fillId="3" borderId="30" xfId="0" applyNumberFormat="1" applyFont="1" applyFill="1" applyBorder="1" applyAlignment="1">
      <alignment horizontal="center"/>
    </xf>
    <xf numFmtId="3" fontId="23" fillId="0" borderId="54" xfId="0" applyNumberFormat="1" applyFont="1" applyBorder="1" applyAlignment="1">
      <alignment horizontal="center" vertical="center" textRotation="45"/>
    </xf>
    <xf numFmtId="3" fontId="23" fillId="2" borderId="40" xfId="0" applyNumberFormat="1" applyFont="1" applyFill="1" applyBorder="1" applyAlignment="1">
      <alignment horizontal="center" vertical="center" wrapText="1"/>
    </xf>
    <xf numFmtId="3" fontId="23" fillId="4" borderId="40" xfId="0" applyNumberFormat="1" applyFont="1" applyFill="1" applyBorder="1" applyAlignment="1">
      <alignment horizontal="center" vertical="center" textRotation="45" wrapText="1"/>
    </xf>
    <xf numFmtId="3" fontId="23" fillId="2" borderId="40" xfId="0" applyNumberFormat="1" applyFont="1" applyFill="1" applyBorder="1" applyAlignment="1">
      <alignment horizontal="center" vertical="center"/>
    </xf>
    <xf numFmtId="3" fontId="23" fillId="2" borderId="55" xfId="0" applyNumberFormat="1" applyFont="1" applyFill="1" applyBorder="1" applyAlignment="1">
      <alignment horizontal="center" vertical="center"/>
    </xf>
    <xf numFmtId="3" fontId="23" fillId="0" borderId="4" xfId="0" applyNumberFormat="1" applyFont="1" applyBorder="1" applyAlignment="1">
      <alignment horizontal="left" wrapText="1"/>
    </xf>
    <xf numFmtId="3" fontId="23" fillId="0" borderId="5" xfId="0" applyNumberFormat="1" applyFont="1" applyBorder="1" applyAlignment="1">
      <alignment horizontal="left" wrapText="1"/>
    </xf>
    <xf numFmtId="3" fontId="23" fillId="0" borderId="6" xfId="0" applyNumberFormat="1" applyFont="1" applyBorder="1" applyAlignment="1">
      <alignment horizontal="left" wrapText="1"/>
    </xf>
    <xf numFmtId="3" fontId="23" fillId="0" borderId="7" xfId="0" applyNumberFormat="1" applyFont="1" applyBorder="1" applyAlignment="1">
      <alignment horizontal="left" wrapText="1"/>
    </xf>
    <xf numFmtId="3" fontId="23" fillId="0" borderId="0" xfId="0" applyNumberFormat="1" applyFont="1" applyAlignment="1">
      <alignment horizontal="left" wrapText="1"/>
    </xf>
    <xf numFmtId="3" fontId="23" fillId="0" borderId="8" xfId="0" applyNumberFormat="1" applyFont="1" applyBorder="1" applyAlignment="1">
      <alignment horizontal="left" wrapText="1"/>
    </xf>
    <xf numFmtId="3" fontId="7" fillId="0" borderId="13" xfId="0" applyNumberFormat="1" applyFont="1" applyBorder="1"/>
    <xf numFmtId="3" fontId="7" fillId="0" borderId="12" xfId="0" applyNumberFormat="1" applyFont="1" applyBorder="1"/>
    <xf numFmtId="3" fontId="23" fillId="0" borderId="13" xfId="0" applyNumberFormat="1" applyFont="1" applyBorder="1" applyAlignment="1">
      <alignment vertical="center" wrapText="1"/>
    </xf>
    <xf numFmtId="3" fontId="23" fillId="0" borderId="12" xfId="0" applyNumberFormat="1" applyFont="1" applyBorder="1" applyAlignment="1">
      <alignment vertical="center" wrapText="1"/>
    </xf>
    <xf numFmtId="3" fontId="7" fillId="3" borderId="20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left" vertical="top" wrapText="1"/>
    </xf>
    <xf numFmtId="3" fontId="7" fillId="0" borderId="10" xfId="0" applyNumberFormat="1" applyFont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left" vertical="top" wrapText="1"/>
    </xf>
    <xf numFmtId="3" fontId="7" fillId="0" borderId="53" xfId="0" applyNumberFormat="1" applyFont="1" applyBorder="1" applyAlignment="1">
      <alignment horizontal="left" vertical="top" wrapText="1"/>
    </xf>
    <xf numFmtId="3" fontId="7" fillId="0" borderId="30" xfId="0" applyNumberFormat="1" applyFont="1" applyBorder="1" applyAlignment="1">
      <alignment horizontal="left" vertical="top" wrapText="1"/>
    </xf>
    <xf numFmtId="3" fontId="7" fillId="0" borderId="34" xfId="0" applyNumberFormat="1" applyFont="1" applyBorder="1" applyAlignment="1">
      <alignment horizontal="left" vertical="top" wrapText="1"/>
    </xf>
    <xf numFmtId="3" fontId="7" fillId="0" borderId="56" xfId="0" applyNumberFormat="1" applyFont="1" applyBorder="1" applyAlignment="1">
      <alignment horizontal="left" vertical="top"/>
    </xf>
    <xf numFmtId="3" fontId="7" fillId="0" borderId="15" xfId="0" applyNumberFormat="1" applyFont="1" applyBorder="1" applyAlignment="1">
      <alignment horizontal="left" vertical="top"/>
    </xf>
    <xf numFmtId="3" fontId="7" fillId="0" borderId="57" xfId="0" applyNumberFormat="1" applyFont="1" applyBorder="1" applyAlignment="1">
      <alignment horizontal="left" vertical="top"/>
    </xf>
    <xf numFmtId="3" fontId="7" fillId="0" borderId="53" xfId="0" applyNumberFormat="1" applyFont="1" applyBorder="1" applyAlignment="1">
      <alignment horizontal="left" vertical="center" wrapText="1"/>
    </xf>
    <xf numFmtId="3" fontId="7" fillId="0" borderId="30" xfId="0" applyNumberFormat="1" applyFont="1" applyBorder="1" applyAlignment="1">
      <alignment horizontal="left" vertical="center" wrapText="1"/>
    </xf>
    <xf numFmtId="3" fontId="7" fillId="0" borderId="34" xfId="0" applyNumberFormat="1" applyFont="1" applyBorder="1" applyAlignment="1">
      <alignment horizontal="left" vertical="center" wrapText="1"/>
    </xf>
    <xf numFmtId="3" fontId="7" fillId="0" borderId="53" xfId="0" applyNumberFormat="1" applyFont="1" applyBorder="1" applyAlignment="1">
      <alignment horizontal="left" vertical="top"/>
    </xf>
    <xf numFmtId="3" fontId="7" fillId="0" borderId="30" xfId="0" applyNumberFormat="1" applyFont="1" applyBorder="1" applyAlignment="1">
      <alignment horizontal="left" vertical="top"/>
    </xf>
    <xf numFmtId="3" fontId="7" fillId="0" borderId="34" xfId="0" applyNumberFormat="1" applyFont="1" applyBorder="1" applyAlignment="1">
      <alignment horizontal="left" vertical="top"/>
    </xf>
    <xf numFmtId="3" fontId="7" fillId="0" borderId="44" xfId="0" applyNumberFormat="1" applyFont="1" applyBorder="1" applyAlignment="1">
      <alignment horizontal="left" vertical="top"/>
    </xf>
    <xf numFmtId="3" fontId="7" fillId="0" borderId="7" xfId="0" applyNumberFormat="1" applyFont="1" applyBorder="1"/>
    <xf numFmtId="3" fontId="7" fillId="0" borderId="0" xfId="0" applyNumberFormat="1" applyFont="1"/>
    <xf numFmtId="3" fontId="7" fillId="0" borderId="28" xfId="0" applyNumberFormat="1" applyFont="1" applyBorder="1"/>
    <xf numFmtId="3" fontId="7" fillId="0" borderId="44" xfId="0" applyNumberFormat="1" applyFont="1" applyBorder="1" applyAlignment="1">
      <alignment horizontal="center"/>
    </xf>
    <xf numFmtId="3" fontId="7" fillId="0" borderId="45" xfId="0" applyNumberFormat="1" applyFont="1" applyBorder="1" applyAlignment="1">
      <alignment horizontal="center"/>
    </xf>
    <xf numFmtId="3" fontId="23" fillId="0" borderId="19" xfId="0" applyNumberFormat="1" applyFont="1" applyBorder="1" applyAlignment="1">
      <alignment horizontal="left" vertical="center" wrapText="1"/>
    </xf>
    <xf numFmtId="3" fontId="23" fillId="0" borderId="20" xfId="0" applyNumberFormat="1" applyFont="1" applyBorder="1" applyAlignment="1">
      <alignment horizontal="left" vertical="center" wrapText="1"/>
    </xf>
    <xf numFmtId="3" fontId="23" fillId="0" borderId="21" xfId="0" applyNumberFormat="1" applyFont="1" applyBorder="1" applyAlignment="1">
      <alignment horizontal="left" vertical="center" wrapText="1"/>
    </xf>
    <xf numFmtId="3" fontId="23" fillId="2" borderId="22" xfId="0" applyNumberFormat="1" applyFont="1" applyFill="1" applyBorder="1"/>
    <xf numFmtId="3" fontId="23" fillId="2" borderId="23" xfId="0" applyNumberFormat="1" applyFont="1" applyFill="1" applyBorder="1"/>
    <xf numFmtId="3" fontId="23" fillId="2" borderId="24" xfId="0" applyNumberFormat="1" applyFont="1" applyFill="1" applyBorder="1"/>
    <xf numFmtId="3" fontId="23" fillId="2" borderId="25" xfId="0" applyNumberFormat="1" applyFont="1" applyFill="1" applyBorder="1" applyAlignment="1">
      <alignment horizontal="center"/>
    </xf>
    <xf numFmtId="3" fontId="23" fillId="2" borderId="23" xfId="0" applyNumberFormat="1" applyFont="1" applyFill="1" applyBorder="1" applyAlignment="1">
      <alignment horizontal="center"/>
    </xf>
    <xf numFmtId="3" fontId="23" fillId="2" borderId="24" xfId="0" applyNumberFormat="1" applyFont="1" applyFill="1" applyBorder="1" applyAlignment="1">
      <alignment horizontal="center"/>
    </xf>
    <xf numFmtId="3" fontId="23" fillId="2" borderId="25" xfId="0" applyNumberFormat="1" applyFont="1" applyFill="1" applyBorder="1" applyAlignment="1">
      <alignment horizontal="left"/>
    </xf>
    <xf numFmtId="3" fontId="23" fillId="2" borderId="23" xfId="0" applyNumberFormat="1" applyFont="1" applyFill="1" applyBorder="1" applyAlignment="1">
      <alignment horizontal="left"/>
    </xf>
    <xf numFmtId="3" fontId="23" fillId="2" borderId="26" xfId="0" applyNumberFormat="1" applyFont="1" applyFill="1" applyBorder="1" applyAlignment="1">
      <alignment horizontal="left"/>
    </xf>
    <xf numFmtId="3" fontId="7" fillId="0" borderId="27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23" fillId="2" borderId="29" xfId="0" applyNumberFormat="1" applyFont="1" applyFill="1" applyBorder="1" applyAlignment="1">
      <alignment horizontal="center" vertical="center" wrapText="1"/>
    </xf>
    <xf numFmtId="3" fontId="23" fillId="2" borderId="30" xfId="0" applyNumberFormat="1" applyFont="1" applyFill="1" applyBorder="1" applyAlignment="1">
      <alignment horizontal="center" vertical="center" wrapText="1"/>
    </xf>
    <xf numFmtId="3" fontId="23" fillId="0" borderId="29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30" xfId="0" applyNumberFormat="1" applyFont="1" applyBorder="1" applyAlignment="1">
      <alignment vertical="center" wrapText="1"/>
    </xf>
    <xf numFmtId="3" fontId="4" fillId="0" borderId="60" xfId="0" applyNumberFormat="1" applyFont="1" applyBorder="1" applyAlignment="1">
      <alignment horizontal="left"/>
    </xf>
    <xf numFmtId="3" fontId="4" fillId="0" borderId="59" xfId="0" applyNumberFormat="1" applyFont="1" applyBorder="1" applyAlignment="1">
      <alignment horizontal="left"/>
    </xf>
    <xf numFmtId="0" fontId="17" fillId="0" borderId="59" xfId="0" applyFont="1" applyBorder="1"/>
    <xf numFmtId="0" fontId="17" fillId="0" borderId="61" xfId="0" applyFont="1" applyBorder="1"/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7" fillId="0" borderId="12" xfId="0" applyFont="1" applyBorder="1"/>
    <xf numFmtId="0" fontId="17" fillId="0" borderId="42" xfId="0" applyFont="1" applyBorder="1"/>
    <xf numFmtId="0" fontId="5" fillId="0" borderId="60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3" fontId="18" fillId="5" borderId="12" xfId="1" applyFont="1" applyFill="1" applyBorder="1" applyAlignment="1">
      <alignment horizontal="center" vertical="center"/>
    </xf>
    <xf numFmtId="43" fontId="19" fillId="0" borderId="0" xfId="1" applyFont="1"/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5"/>
  <sheetViews>
    <sheetView tabSelected="1" topLeftCell="A1422" zoomScale="110" zoomScaleNormal="110" workbookViewId="0">
      <selection activeCell="C1446" sqref="C1446:E1446"/>
    </sheetView>
  </sheetViews>
  <sheetFormatPr defaultRowHeight="15" x14ac:dyDescent="0.25"/>
  <cols>
    <col min="1" max="1" width="7.28515625" customWidth="1"/>
    <col min="2" max="2" width="11.42578125" customWidth="1"/>
    <col min="3" max="3" width="9.140625" customWidth="1"/>
    <col min="5" max="5" width="17.5703125" customWidth="1"/>
    <col min="6" max="6" width="12.42578125" customWidth="1"/>
    <col min="7" max="7" width="10.140625" customWidth="1"/>
    <col min="8" max="8" width="14.140625" customWidth="1"/>
    <col min="9" max="9" width="14.28515625" customWidth="1"/>
    <col min="10" max="10" width="14.140625" customWidth="1"/>
    <col min="11" max="11" width="14.85546875" customWidth="1"/>
    <col min="12" max="12" width="13.7109375" customWidth="1"/>
    <col min="14" max="14" width="15.7109375" customWidth="1"/>
    <col min="15" max="15" width="17.140625" customWidth="1"/>
    <col min="16" max="16" width="16.140625" customWidth="1"/>
    <col min="17" max="18" width="16.28515625" customWidth="1"/>
  </cols>
  <sheetData>
    <row r="1" spans="1:18" x14ac:dyDescent="0.25">
      <c r="A1" s="312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N1" s="2"/>
      <c r="O1" s="4"/>
      <c r="P1" s="4"/>
      <c r="Q1" s="4"/>
      <c r="R1" s="4"/>
    </row>
    <row r="2" spans="1:18" ht="15" customHeight="1" x14ac:dyDescent="0.25">
      <c r="A2" s="286" t="s">
        <v>24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N2" s="3"/>
      <c r="O2" s="3"/>
      <c r="P2" s="3"/>
      <c r="Q2" s="3"/>
      <c r="R2" s="3"/>
    </row>
    <row r="3" spans="1:18" ht="15.75" thickBot="1" x14ac:dyDescent="0.3">
      <c r="A3" s="286" t="s">
        <v>25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8" ht="15.75" customHeight="1" thickBot="1" x14ac:dyDescent="0.3">
      <c r="A4" s="286" t="s">
        <v>1</v>
      </c>
      <c r="B4" s="286"/>
      <c r="C4" s="314" t="s">
        <v>26</v>
      </c>
      <c r="D4" s="315"/>
      <c r="E4" s="315"/>
      <c r="F4" s="315"/>
      <c r="G4" s="315"/>
      <c r="H4" s="315"/>
      <c r="I4" s="315"/>
      <c r="J4" s="315"/>
      <c r="K4" s="315"/>
      <c r="L4" s="316"/>
    </row>
    <row r="5" spans="1:18" ht="15" customHeight="1" x14ac:dyDescent="0.25">
      <c r="A5" s="286" t="s">
        <v>2</v>
      </c>
      <c r="B5" s="286"/>
      <c r="C5" s="441" t="s">
        <v>27</v>
      </c>
      <c r="D5" s="442"/>
      <c r="E5" s="442"/>
      <c r="F5" s="442"/>
      <c r="G5" s="442"/>
      <c r="H5" s="442"/>
      <c r="I5" s="442"/>
      <c r="J5" s="442"/>
      <c r="K5" s="442"/>
      <c r="L5" s="443"/>
    </row>
    <row r="6" spans="1:18" ht="8.25" customHeight="1" x14ac:dyDescent="0.25">
      <c r="A6" s="88"/>
      <c r="B6" s="88"/>
      <c r="C6" s="444"/>
      <c r="D6" s="445"/>
      <c r="E6" s="445"/>
      <c r="F6" s="445"/>
      <c r="G6" s="445"/>
      <c r="H6" s="445"/>
      <c r="I6" s="445"/>
      <c r="J6" s="445"/>
      <c r="K6" s="445"/>
      <c r="L6" s="446"/>
    </row>
    <row r="7" spans="1:18" ht="2.25" customHeight="1" thickBot="1" x14ac:dyDescent="0.3">
      <c r="A7" s="89"/>
      <c r="B7" s="89"/>
      <c r="C7" s="447"/>
      <c r="D7" s="448"/>
      <c r="E7" s="448"/>
      <c r="F7" s="448"/>
      <c r="G7" s="448"/>
      <c r="H7" s="448"/>
      <c r="I7" s="448"/>
      <c r="J7" s="448"/>
      <c r="K7" s="448"/>
      <c r="L7" s="449"/>
    </row>
    <row r="8" spans="1:18" x14ac:dyDescent="0.25">
      <c r="A8" s="293" t="s">
        <v>3</v>
      </c>
      <c r="B8" s="294"/>
      <c r="C8" s="294"/>
      <c r="D8" s="295"/>
      <c r="E8" s="296" t="s">
        <v>4</v>
      </c>
      <c r="F8" s="297"/>
      <c r="G8" s="297"/>
      <c r="H8" s="298"/>
      <c r="I8" s="299" t="s">
        <v>5</v>
      </c>
      <c r="J8" s="300"/>
      <c r="K8" s="300"/>
      <c r="L8" s="301"/>
    </row>
    <row r="9" spans="1:18" ht="15" customHeight="1" x14ac:dyDescent="0.25">
      <c r="A9" s="337" t="s">
        <v>6</v>
      </c>
      <c r="B9" s="338"/>
      <c r="C9" s="338"/>
      <c r="D9" s="339"/>
      <c r="E9" s="305"/>
      <c r="F9" s="306"/>
      <c r="G9" s="306"/>
      <c r="H9" s="307"/>
      <c r="I9" s="305"/>
      <c r="J9" s="306"/>
      <c r="K9" s="306"/>
      <c r="L9" s="308"/>
    </row>
    <row r="10" spans="1:18" ht="15" customHeight="1" x14ac:dyDescent="0.25">
      <c r="A10" s="309" t="s">
        <v>7</v>
      </c>
      <c r="B10" s="310"/>
      <c r="C10" s="310"/>
      <c r="D10" s="310"/>
      <c r="E10" s="90"/>
      <c r="F10" s="91"/>
      <c r="G10" s="92"/>
      <c r="H10" s="93">
        <v>2026</v>
      </c>
      <c r="I10" s="94">
        <v>2027</v>
      </c>
      <c r="J10" s="94">
        <v>2028</v>
      </c>
      <c r="K10" s="94">
        <v>2029</v>
      </c>
      <c r="L10" s="95" t="s">
        <v>8</v>
      </c>
    </row>
    <row r="11" spans="1:18" x14ac:dyDescent="0.25">
      <c r="A11" s="270" t="s">
        <v>9</v>
      </c>
      <c r="B11" s="335"/>
      <c r="C11" s="271"/>
      <c r="D11" s="96"/>
      <c r="E11" s="97"/>
      <c r="F11" s="98"/>
      <c r="G11" s="99"/>
      <c r="H11" s="100">
        <f>H16+H20+H24+H28+H32</f>
        <v>2465751.34</v>
      </c>
      <c r="I11" s="100">
        <f t="shared" ref="I11:K11" si="0">I16+I20+I24+I28+I32</f>
        <v>2358490.34</v>
      </c>
      <c r="J11" s="100">
        <f t="shared" si="0"/>
        <v>2471380.4</v>
      </c>
      <c r="K11" s="100">
        <f t="shared" si="0"/>
        <v>2594082.91</v>
      </c>
      <c r="L11" s="101">
        <f>SUM(H11:K11)</f>
        <v>9889704.9900000002</v>
      </c>
    </row>
    <row r="12" spans="1:18" ht="15" customHeight="1" thickBot="1" x14ac:dyDescent="0.3">
      <c r="A12" s="102"/>
      <c r="B12" s="103"/>
      <c r="C12" s="359"/>
      <c r="D12" s="359"/>
      <c r="E12" s="327"/>
      <c r="F12" s="104"/>
      <c r="G12" s="104"/>
      <c r="H12" s="103"/>
      <c r="I12" s="103"/>
      <c r="J12" s="103"/>
      <c r="K12" s="103"/>
      <c r="L12" s="105"/>
    </row>
    <row r="13" spans="1:18" x14ac:dyDescent="0.25">
      <c r="A13" s="450" t="s">
        <v>10</v>
      </c>
      <c r="B13" s="434" t="s">
        <v>11</v>
      </c>
      <c r="C13" s="435"/>
      <c r="D13" s="435"/>
      <c r="E13" s="436"/>
      <c r="F13" s="437" t="s">
        <v>12</v>
      </c>
      <c r="G13" s="429" t="s">
        <v>13</v>
      </c>
      <c r="H13" s="430">
        <v>2026</v>
      </c>
      <c r="I13" s="432">
        <v>2027</v>
      </c>
      <c r="J13" s="432">
        <v>2028</v>
      </c>
      <c r="K13" s="428">
        <v>2029</v>
      </c>
      <c r="L13" s="439" t="s">
        <v>14</v>
      </c>
    </row>
    <row r="14" spans="1:18" ht="25.5" customHeight="1" x14ac:dyDescent="0.25">
      <c r="A14" s="451"/>
      <c r="B14" s="278"/>
      <c r="C14" s="279"/>
      <c r="D14" s="279"/>
      <c r="E14" s="280"/>
      <c r="F14" s="438"/>
      <c r="G14" s="422"/>
      <c r="H14" s="431"/>
      <c r="I14" s="433"/>
      <c r="J14" s="433"/>
      <c r="K14" s="260"/>
      <c r="L14" s="440"/>
    </row>
    <row r="15" spans="1:18" ht="35.25" customHeight="1" x14ac:dyDescent="0.25">
      <c r="A15" s="106" t="s">
        <v>15</v>
      </c>
      <c r="B15" s="107" t="s">
        <v>16</v>
      </c>
      <c r="C15" s="326" t="s">
        <v>28</v>
      </c>
      <c r="D15" s="326"/>
      <c r="E15" s="326"/>
      <c r="F15" s="108"/>
      <c r="G15" s="108" t="s">
        <v>17</v>
      </c>
      <c r="H15" s="109">
        <v>1</v>
      </c>
      <c r="I15" s="109">
        <v>1</v>
      </c>
      <c r="J15" s="109">
        <v>1</v>
      </c>
      <c r="K15" s="109">
        <v>1</v>
      </c>
      <c r="L15" s="110">
        <f>SUM(H15:K15)</f>
        <v>4</v>
      </c>
    </row>
    <row r="16" spans="1:18" ht="15" customHeight="1" x14ac:dyDescent="0.25">
      <c r="A16" s="111"/>
      <c r="B16" s="112" t="s">
        <v>18</v>
      </c>
      <c r="C16" s="254" t="s">
        <v>29</v>
      </c>
      <c r="D16" s="254"/>
      <c r="E16" s="254"/>
      <c r="F16" s="108"/>
      <c r="G16" s="108" t="s">
        <v>20</v>
      </c>
      <c r="H16" s="113">
        <v>2018551.34</v>
      </c>
      <c r="I16" s="113">
        <v>1895840.34</v>
      </c>
      <c r="J16" s="113">
        <v>1978580.4</v>
      </c>
      <c r="K16" s="113">
        <v>2067082.91</v>
      </c>
      <c r="L16" s="95">
        <f>H16+I16+J16+K16</f>
        <v>7960054.9900000002</v>
      </c>
    </row>
    <row r="17" spans="1:12" x14ac:dyDescent="0.25">
      <c r="A17" s="111"/>
      <c r="B17" s="107" t="s">
        <v>21</v>
      </c>
      <c r="C17" s="254" t="s">
        <v>30</v>
      </c>
      <c r="D17" s="254"/>
      <c r="E17" s="254"/>
      <c r="F17" s="108"/>
      <c r="G17" s="108"/>
      <c r="H17" s="114"/>
      <c r="I17" s="114"/>
      <c r="J17" s="114"/>
      <c r="K17" s="114"/>
      <c r="L17" s="95"/>
    </row>
    <row r="18" spans="1:12" x14ac:dyDescent="0.25">
      <c r="A18" s="111"/>
      <c r="B18" s="112" t="s">
        <v>22</v>
      </c>
      <c r="C18" s="255" t="s">
        <v>31</v>
      </c>
      <c r="D18" s="255"/>
      <c r="E18" s="255"/>
      <c r="F18" s="108"/>
      <c r="G18" s="115"/>
      <c r="H18" s="116"/>
      <c r="I18" s="116"/>
      <c r="J18" s="116"/>
      <c r="K18" s="116"/>
      <c r="L18" s="117"/>
    </row>
    <row r="19" spans="1:12" x14ac:dyDescent="0.25">
      <c r="A19" s="106" t="s">
        <v>15</v>
      </c>
      <c r="B19" s="107" t="s">
        <v>16</v>
      </c>
      <c r="C19" s="326" t="s">
        <v>32</v>
      </c>
      <c r="D19" s="326"/>
      <c r="E19" s="326"/>
      <c r="F19" s="108"/>
      <c r="G19" s="108" t="s">
        <v>17</v>
      </c>
      <c r="H19" s="109">
        <v>1</v>
      </c>
      <c r="I19" s="109">
        <v>1</v>
      </c>
      <c r="J19" s="109">
        <v>1</v>
      </c>
      <c r="K19" s="109">
        <v>1</v>
      </c>
      <c r="L19" s="110">
        <f>SUM(H19:K19)</f>
        <v>4</v>
      </c>
    </row>
    <row r="20" spans="1:12" x14ac:dyDescent="0.25">
      <c r="A20" s="111"/>
      <c r="B20" s="112" t="s">
        <v>18</v>
      </c>
      <c r="C20" s="254" t="s">
        <v>19</v>
      </c>
      <c r="D20" s="254"/>
      <c r="E20" s="254"/>
      <c r="F20" s="109"/>
      <c r="G20" s="108" t="s">
        <v>20</v>
      </c>
      <c r="H20" s="118">
        <v>600</v>
      </c>
      <c r="I20" s="118">
        <v>750</v>
      </c>
      <c r="J20" s="118">
        <v>800</v>
      </c>
      <c r="K20" s="118">
        <v>1000</v>
      </c>
      <c r="L20" s="95">
        <f>H20+I20+J20+K20</f>
        <v>3150</v>
      </c>
    </row>
    <row r="21" spans="1:12" x14ac:dyDescent="0.25">
      <c r="A21" s="111"/>
      <c r="B21" s="107" t="s">
        <v>21</v>
      </c>
      <c r="C21" s="254" t="s">
        <v>30</v>
      </c>
      <c r="D21" s="254"/>
      <c r="E21" s="254"/>
      <c r="F21" s="108"/>
      <c r="G21" s="108"/>
      <c r="H21" s="114"/>
      <c r="I21" s="114"/>
      <c r="J21" s="114"/>
      <c r="K21" s="114"/>
      <c r="L21" s="95"/>
    </row>
    <row r="22" spans="1:12" x14ac:dyDescent="0.25">
      <c r="A22" s="111"/>
      <c r="B22" s="112" t="s">
        <v>22</v>
      </c>
      <c r="C22" s="255" t="s">
        <v>33</v>
      </c>
      <c r="D22" s="255"/>
      <c r="E22" s="255"/>
      <c r="F22" s="108"/>
      <c r="G22" s="115"/>
      <c r="H22" s="116"/>
      <c r="I22" s="116"/>
      <c r="J22" s="116"/>
      <c r="K22" s="116"/>
      <c r="L22" s="117"/>
    </row>
    <row r="23" spans="1:12" x14ac:dyDescent="0.25">
      <c r="A23" s="106" t="s">
        <v>34</v>
      </c>
      <c r="B23" s="107" t="s">
        <v>16</v>
      </c>
      <c r="C23" s="326" t="s">
        <v>325</v>
      </c>
      <c r="D23" s="326"/>
      <c r="E23" s="326"/>
      <c r="F23" s="108"/>
      <c r="G23" s="108" t="s">
        <v>17</v>
      </c>
      <c r="H23" s="109">
        <v>1</v>
      </c>
      <c r="I23" s="109">
        <v>1</v>
      </c>
      <c r="J23" s="109">
        <v>1</v>
      </c>
      <c r="K23" s="109">
        <v>1</v>
      </c>
      <c r="L23" s="110">
        <f>SUM(H23:K23)</f>
        <v>4</v>
      </c>
    </row>
    <row r="24" spans="1:12" x14ac:dyDescent="0.25">
      <c r="A24" s="111"/>
      <c r="B24" s="112" t="s">
        <v>18</v>
      </c>
      <c r="C24" s="254" t="s">
        <v>35</v>
      </c>
      <c r="D24" s="254"/>
      <c r="E24" s="254"/>
      <c r="F24" s="108"/>
      <c r="G24" s="108" t="s">
        <v>20</v>
      </c>
      <c r="H24" s="118">
        <v>17600</v>
      </c>
      <c r="I24" s="118">
        <v>18900</v>
      </c>
      <c r="J24" s="118">
        <v>20000</v>
      </c>
      <c r="K24" s="118">
        <v>22000</v>
      </c>
      <c r="L24" s="95">
        <f>H24+I24+J24+K24</f>
        <v>78500</v>
      </c>
    </row>
    <row r="25" spans="1:12" x14ac:dyDescent="0.25">
      <c r="A25" s="111"/>
      <c r="B25" s="107" t="s">
        <v>21</v>
      </c>
      <c r="C25" s="254" t="s">
        <v>30</v>
      </c>
      <c r="D25" s="254"/>
      <c r="E25" s="254"/>
      <c r="F25" s="108"/>
      <c r="G25" s="108"/>
      <c r="H25" s="114"/>
      <c r="I25" s="114"/>
      <c r="J25" s="114"/>
      <c r="K25" s="114"/>
      <c r="L25" s="95"/>
    </row>
    <row r="26" spans="1:12" x14ac:dyDescent="0.25">
      <c r="A26" s="111"/>
      <c r="B26" s="112" t="s">
        <v>22</v>
      </c>
      <c r="C26" s="255" t="s">
        <v>31</v>
      </c>
      <c r="D26" s="255"/>
      <c r="E26" s="255"/>
      <c r="F26" s="108"/>
      <c r="G26" s="115"/>
      <c r="H26" s="116"/>
      <c r="I26" s="116"/>
      <c r="J26" s="116"/>
      <c r="K26" s="116"/>
      <c r="L26" s="117"/>
    </row>
    <row r="27" spans="1:12" x14ac:dyDescent="0.25">
      <c r="A27" s="106" t="s">
        <v>15</v>
      </c>
      <c r="B27" s="107" t="s">
        <v>16</v>
      </c>
      <c r="C27" s="326" t="s">
        <v>326</v>
      </c>
      <c r="D27" s="326"/>
      <c r="E27" s="326"/>
      <c r="F27" s="108"/>
      <c r="G27" s="108" t="s">
        <v>17</v>
      </c>
      <c r="H27" s="109">
        <v>1</v>
      </c>
      <c r="I27" s="109">
        <v>1</v>
      </c>
      <c r="J27" s="109">
        <v>1</v>
      </c>
      <c r="K27" s="109">
        <v>1</v>
      </c>
      <c r="L27" s="110">
        <f>SUM(H27:K27)</f>
        <v>4</v>
      </c>
    </row>
    <row r="28" spans="1:12" x14ac:dyDescent="0.25">
      <c r="A28" s="111"/>
      <c r="B28" s="112" t="s">
        <v>18</v>
      </c>
      <c r="C28" s="254" t="s">
        <v>19</v>
      </c>
      <c r="D28" s="254"/>
      <c r="E28" s="254"/>
      <c r="F28" s="108"/>
      <c r="G28" s="108" t="s">
        <v>20</v>
      </c>
      <c r="H28" s="118">
        <v>144000</v>
      </c>
      <c r="I28" s="118">
        <v>178000</v>
      </c>
      <c r="J28" s="118">
        <v>196000</v>
      </c>
      <c r="K28" s="118">
        <v>214000</v>
      </c>
      <c r="L28" s="95">
        <f>H28+I28+J28+K28</f>
        <v>732000</v>
      </c>
    </row>
    <row r="29" spans="1:12" x14ac:dyDescent="0.25">
      <c r="A29" s="111"/>
      <c r="B29" s="107" t="s">
        <v>21</v>
      </c>
      <c r="C29" s="254" t="s">
        <v>30</v>
      </c>
      <c r="D29" s="254"/>
      <c r="E29" s="254"/>
      <c r="F29" s="108"/>
      <c r="G29" s="108"/>
      <c r="H29" s="114"/>
      <c r="I29" s="114"/>
      <c r="J29" s="114"/>
      <c r="K29" s="114"/>
      <c r="L29" s="95"/>
    </row>
    <row r="30" spans="1:12" x14ac:dyDescent="0.25">
      <c r="A30" s="111"/>
      <c r="B30" s="112" t="s">
        <v>22</v>
      </c>
      <c r="C30" s="255" t="s">
        <v>33</v>
      </c>
      <c r="D30" s="255"/>
      <c r="E30" s="255"/>
      <c r="F30" s="108"/>
      <c r="G30" s="115"/>
      <c r="H30" s="116"/>
      <c r="I30" s="116"/>
      <c r="J30" s="116"/>
      <c r="K30" s="116"/>
      <c r="L30" s="117"/>
    </row>
    <row r="31" spans="1:12" x14ac:dyDescent="0.25">
      <c r="A31" s="106" t="s">
        <v>15</v>
      </c>
      <c r="B31" s="107" t="s">
        <v>16</v>
      </c>
      <c r="C31" s="253" t="s">
        <v>327</v>
      </c>
      <c r="D31" s="253"/>
      <c r="E31" s="253"/>
      <c r="F31" s="108"/>
      <c r="G31" s="108" t="s">
        <v>17</v>
      </c>
      <c r="H31" s="109"/>
      <c r="I31" s="109"/>
      <c r="J31" s="109"/>
      <c r="K31" s="109"/>
      <c r="L31" s="110"/>
    </row>
    <row r="32" spans="1:12" x14ac:dyDescent="0.25">
      <c r="A32" s="111"/>
      <c r="B32" s="112" t="s">
        <v>18</v>
      </c>
      <c r="C32" s="254" t="s">
        <v>19</v>
      </c>
      <c r="D32" s="254"/>
      <c r="E32" s="254"/>
      <c r="F32" s="108"/>
      <c r="G32" s="108" t="s">
        <v>20</v>
      </c>
      <c r="H32" s="118">
        <v>285000</v>
      </c>
      <c r="I32" s="118">
        <v>265000</v>
      </c>
      <c r="J32" s="118">
        <v>276000</v>
      </c>
      <c r="K32" s="118">
        <v>290000</v>
      </c>
      <c r="L32" s="95">
        <f>H32+I32+J32+K32</f>
        <v>1116000</v>
      </c>
    </row>
    <row r="33" spans="1:12" x14ac:dyDescent="0.25">
      <c r="A33" s="111"/>
      <c r="B33" s="107" t="s">
        <v>21</v>
      </c>
      <c r="C33" s="254" t="s">
        <v>30</v>
      </c>
      <c r="D33" s="254"/>
      <c r="E33" s="254"/>
      <c r="F33" s="108"/>
      <c r="G33" s="108"/>
      <c r="H33" s="114"/>
      <c r="I33" s="114"/>
      <c r="J33" s="114"/>
      <c r="K33" s="114"/>
      <c r="L33" s="95"/>
    </row>
    <row r="34" spans="1:12" ht="15.75" thickBot="1" x14ac:dyDescent="0.3">
      <c r="A34" s="111"/>
      <c r="B34" s="112" t="s">
        <v>22</v>
      </c>
      <c r="C34" s="255" t="s">
        <v>33</v>
      </c>
      <c r="D34" s="255"/>
      <c r="E34" s="255"/>
      <c r="F34" s="108"/>
      <c r="G34" s="115"/>
      <c r="H34" s="116"/>
      <c r="I34" s="116"/>
      <c r="J34" s="116"/>
      <c r="K34" s="116"/>
      <c r="L34" s="117"/>
    </row>
    <row r="35" spans="1:12" ht="15.75" thickBot="1" x14ac:dyDescent="0.3">
      <c r="A35" s="256" t="s">
        <v>23</v>
      </c>
      <c r="B35" s="257"/>
      <c r="C35" s="257"/>
      <c r="D35" s="257"/>
      <c r="E35" s="257"/>
      <c r="F35" s="330"/>
      <c r="G35" s="423"/>
      <c r="H35" s="423"/>
      <c r="I35" s="423"/>
      <c r="J35" s="423"/>
      <c r="K35" s="423"/>
      <c r="L35" s="424"/>
    </row>
    <row r="36" spans="1:12" x14ac:dyDescent="0.25">
      <c r="A36" s="1"/>
      <c r="B36" s="1"/>
      <c r="C36" s="1"/>
      <c r="D36" s="1"/>
      <c r="E36" s="1"/>
      <c r="F36" s="88"/>
      <c r="G36" s="88"/>
      <c r="H36" s="88"/>
      <c r="I36" s="88"/>
      <c r="J36" s="88"/>
      <c r="K36" s="88"/>
      <c r="L36" s="88"/>
    </row>
    <row r="37" spans="1:12" x14ac:dyDescent="0.25">
      <c r="A37" s="312" t="s">
        <v>0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</row>
    <row r="38" spans="1:12" x14ac:dyDescent="0.25">
      <c r="A38" s="286" t="s">
        <v>24</v>
      </c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</row>
    <row r="39" spans="1:12" ht="15.75" thickBot="1" x14ac:dyDescent="0.3">
      <c r="A39" s="321" t="s">
        <v>36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  <row r="40" spans="1:12" ht="15.75" thickBot="1" x14ac:dyDescent="0.3">
      <c r="A40" s="286" t="s">
        <v>1</v>
      </c>
      <c r="B40" s="425"/>
      <c r="C40" s="314" t="s">
        <v>37</v>
      </c>
      <c r="D40" s="315"/>
      <c r="E40" s="315"/>
      <c r="F40" s="315"/>
      <c r="G40" s="315"/>
      <c r="H40" s="315"/>
      <c r="I40" s="315"/>
      <c r="J40" s="315"/>
      <c r="K40" s="315"/>
      <c r="L40" s="316"/>
    </row>
    <row r="41" spans="1:12" x14ac:dyDescent="0.25">
      <c r="A41" s="286" t="s">
        <v>2</v>
      </c>
      <c r="B41" s="425"/>
      <c r="C41" s="287" t="s">
        <v>38</v>
      </c>
      <c r="D41" s="288"/>
      <c r="E41" s="288"/>
      <c r="F41" s="288"/>
      <c r="G41" s="288"/>
      <c r="H41" s="288"/>
      <c r="I41" s="288"/>
      <c r="J41" s="288"/>
      <c r="K41" s="288"/>
      <c r="L41" s="289"/>
    </row>
    <row r="42" spans="1:12" x14ac:dyDescent="0.25">
      <c r="A42" s="88"/>
      <c r="B42" s="88"/>
      <c r="C42" s="290"/>
      <c r="D42" s="291"/>
      <c r="E42" s="291"/>
      <c r="F42" s="291"/>
      <c r="G42" s="291"/>
      <c r="H42" s="291"/>
      <c r="I42" s="291"/>
      <c r="J42" s="291"/>
      <c r="K42" s="291"/>
      <c r="L42" s="292"/>
    </row>
    <row r="43" spans="1:12" ht="8.25" customHeight="1" thickBot="1" x14ac:dyDescent="0.3">
      <c r="A43" s="89"/>
      <c r="B43" s="89"/>
      <c r="C43" s="290"/>
      <c r="D43" s="291"/>
      <c r="E43" s="291"/>
      <c r="F43" s="291"/>
      <c r="G43" s="291"/>
      <c r="H43" s="291"/>
      <c r="I43" s="291"/>
      <c r="J43" s="291"/>
      <c r="K43" s="291"/>
      <c r="L43" s="292"/>
    </row>
    <row r="44" spans="1:12" x14ac:dyDescent="0.25">
      <c r="A44" s="293" t="s">
        <v>3</v>
      </c>
      <c r="B44" s="294"/>
      <c r="C44" s="294"/>
      <c r="D44" s="295"/>
      <c r="E44" s="296" t="s">
        <v>4</v>
      </c>
      <c r="F44" s="297"/>
      <c r="G44" s="297"/>
      <c r="H44" s="298"/>
      <c r="I44" s="299" t="s">
        <v>5</v>
      </c>
      <c r="J44" s="300"/>
      <c r="K44" s="300"/>
      <c r="L44" s="301"/>
    </row>
    <row r="45" spans="1:12" x14ac:dyDescent="0.25">
      <c r="A45" s="337" t="s">
        <v>6</v>
      </c>
      <c r="B45" s="338"/>
      <c r="C45" s="338"/>
      <c r="D45" s="339"/>
      <c r="E45" s="354"/>
      <c r="F45" s="354"/>
      <c r="G45" s="354"/>
      <c r="H45" s="354"/>
      <c r="I45" s="354"/>
      <c r="J45" s="354"/>
      <c r="K45" s="354"/>
      <c r="L45" s="355"/>
    </row>
    <row r="46" spans="1:12" x14ac:dyDescent="0.25">
      <c r="A46" s="356" t="s">
        <v>7</v>
      </c>
      <c r="B46" s="336"/>
      <c r="C46" s="336"/>
      <c r="D46" s="336"/>
      <c r="E46" s="123"/>
      <c r="F46" s="123"/>
      <c r="G46" s="123"/>
      <c r="H46" s="94">
        <v>2026</v>
      </c>
      <c r="I46" s="94">
        <v>2027</v>
      </c>
      <c r="J46" s="94">
        <v>2028</v>
      </c>
      <c r="K46" s="94">
        <v>2029</v>
      </c>
      <c r="L46" s="124" t="s">
        <v>8</v>
      </c>
    </row>
    <row r="47" spans="1:12" x14ac:dyDescent="0.25">
      <c r="A47" s="357" t="s">
        <v>9</v>
      </c>
      <c r="B47" s="358"/>
      <c r="C47" s="358"/>
      <c r="D47" s="125"/>
      <c r="E47" s="125"/>
      <c r="F47" s="125"/>
      <c r="G47" s="125"/>
      <c r="H47" s="126">
        <f>H52+H56+H60+H64+H81+H93+H68+H72+H85+H89</f>
        <v>350000</v>
      </c>
      <c r="I47" s="126">
        <f>I52+I56+I60+I64+I81+I93+I68+I72+I85+I89</f>
        <v>360000</v>
      </c>
      <c r="J47" s="126">
        <v>323000</v>
      </c>
      <c r="K47" s="126">
        <v>352500</v>
      </c>
      <c r="L47" s="127">
        <f>SUM(H47:K47)</f>
        <v>1385500</v>
      </c>
    </row>
    <row r="48" spans="1:12" ht="15.75" thickBot="1" x14ac:dyDescent="0.3">
      <c r="A48" s="102"/>
      <c r="B48" s="103"/>
      <c r="C48" s="359"/>
      <c r="D48" s="359"/>
      <c r="E48" s="359"/>
      <c r="F48" s="128"/>
      <c r="G48" s="128"/>
      <c r="H48" s="103"/>
      <c r="I48" s="103"/>
      <c r="J48" s="103"/>
      <c r="K48" s="103"/>
      <c r="L48" s="105"/>
    </row>
    <row r="49" spans="1:17" x14ac:dyDescent="0.25">
      <c r="A49" s="273" t="s">
        <v>10</v>
      </c>
      <c r="B49" s="281" t="s">
        <v>11</v>
      </c>
      <c r="C49" s="281"/>
      <c r="D49" s="281"/>
      <c r="E49" s="281"/>
      <c r="F49" s="281" t="s">
        <v>12</v>
      </c>
      <c r="G49" s="283" t="s">
        <v>13</v>
      </c>
      <c r="H49" s="427">
        <v>2026</v>
      </c>
      <c r="I49" s="427">
        <v>2027</v>
      </c>
      <c r="J49" s="427">
        <v>2028</v>
      </c>
      <c r="K49" s="427">
        <v>2029</v>
      </c>
      <c r="L49" s="261" t="s">
        <v>14</v>
      </c>
    </row>
    <row r="50" spans="1:17" x14ac:dyDescent="0.25">
      <c r="A50" s="274"/>
      <c r="B50" s="336"/>
      <c r="C50" s="336"/>
      <c r="D50" s="336"/>
      <c r="E50" s="336"/>
      <c r="F50" s="282"/>
      <c r="G50" s="284"/>
      <c r="H50" s="428"/>
      <c r="I50" s="428"/>
      <c r="J50" s="428"/>
      <c r="K50" s="428"/>
      <c r="L50" s="262"/>
    </row>
    <row r="51" spans="1:17" x14ac:dyDescent="0.25">
      <c r="A51" s="106" t="s">
        <v>15</v>
      </c>
      <c r="B51" s="107" t="s">
        <v>16</v>
      </c>
      <c r="C51" s="426" t="s">
        <v>520</v>
      </c>
      <c r="D51" s="326"/>
      <c r="E51" s="326"/>
      <c r="F51" s="108"/>
      <c r="G51" s="108" t="s">
        <v>17</v>
      </c>
      <c r="H51" s="109">
        <v>1</v>
      </c>
      <c r="I51" s="109">
        <v>1</v>
      </c>
      <c r="J51" s="109">
        <v>1</v>
      </c>
      <c r="K51" s="109">
        <v>1</v>
      </c>
      <c r="L51" s="129">
        <v>4</v>
      </c>
      <c r="N51" s="5"/>
      <c r="P51" s="5"/>
      <c r="Q51" s="5"/>
    </row>
    <row r="52" spans="1:17" x14ac:dyDescent="0.25">
      <c r="A52" s="111"/>
      <c r="B52" s="112" t="s">
        <v>18</v>
      </c>
      <c r="C52" s="254" t="s">
        <v>19</v>
      </c>
      <c r="D52" s="254"/>
      <c r="E52" s="254"/>
      <c r="F52" s="108"/>
      <c r="G52" s="108" t="s">
        <v>20</v>
      </c>
      <c r="H52" s="130">
        <f>205000-H68-H72-H85</f>
        <v>188000</v>
      </c>
      <c r="I52" s="130">
        <f>210000-I68-I72-I85</f>
        <v>193000</v>
      </c>
      <c r="J52" s="130">
        <f>212000-J68-J72-J85</f>
        <v>195000</v>
      </c>
      <c r="K52" s="130">
        <f>212000-K68-K72-K85</f>
        <v>195000</v>
      </c>
      <c r="L52" s="124">
        <f>SUM(H52:K52)</f>
        <v>771000</v>
      </c>
      <c r="N52" s="6"/>
      <c r="O52" s="6"/>
      <c r="P52" s="6"/>
      <c r="Q52" s="6"/>
    </row>
    <row r="53" spans="1:17" x14ac:dyDescent="0.25">
      <c r="A53" s="111"/>
      <c r="B53" s="107" t="s">
        <v>21</v>
      </c>
      <c r="C53" s="254" t="s">
        <v>39</v>
      </c>
      <c r="D53" s="254"/>
      <c r="E53" s="254"/>
      <c r="F53" s="108"/>
      <c r="G53" s="108"/>
      <c r="H53" s="114"/>
      <c r="I53" s="114"/>
      <c r="J53" s="114"/>
      <c r="K53" s="114"/>
      <c r="L53" s="124"/>
    </row>
    <row r="54" spans="1:17" x14ac:dyDescent="0.25">
      <c r="A54" s="111"/>
      <c r="B54" s="112" t="s">
        <v>22</v>
      </c>
      <c r="C54" s="255" t="s">
        <v>40</v>
      </c>
      <c r="D54" s="255"/>
      <c r="E54" s="255"/>
      <c r="F54" s="108"/>
      <c r="G54" s="115"/>
      <c r="H54" s="116"/>
      <c r="I54" s="116"/>
      <c r="J54" s="116"/>
      <c r="K54" s="116"/>
      <c r="L54" s="131"/>
      <c r="N54" s="5"/>
      <c r="O54" s="5"/>
      <c r="P54" s="5"/>
      <c r="Q54" s="5"/>
    </row>
    <row r="55" spans="1:17" x14ac:dyDescent="0.25">
      <c r="A55" s="106" t="s">
        <v>15</v>
      </c>
      <c r="B55" s="107" t="s">
        <v>16</v>
      </c>
      <c r="C55" s="326" t="s">
        <v>328</v>
      </c>
      <c r="D55" s="326"/>
      <c r="E55" s="326"/>
      <c r="F55" s="108"/>
      <c r="G55" s="108" t="s">
        <v>17</v>
      </c>
      <c r="H55" s="109">
        <v>1</v>
      </c>
      <c r="I55" s="109">
        <v>1</v>
      </c>
      <c r="J55" s="109">
        <v>1</v>
      </c>
      <c r="K55" s="109">
        <v>1</v>
      </c>
      <c r="L55" s="129">
        <v>4</v>
      </c>
    </row>
    <row r="56" spans="1:17" x14ac:dyDescent="0.25">
      <c r="A56" s="111"/>
      <c r="B56" s="112" t="s">
        <v>18</v>
      </c>
      <c r="C56" s="254" t="s">
        <v>19</v>
      </c>
      <c r="D56" s="254"/>
      <c r="E56" s="254"/>
      <c r="F56" s="108"/>
      <c r="G56" s="108" t="s">
        <v>20</v>
      </c>
      <c r="H56" s="130">
        <v>30000</v>
      </c>
      <c r="I56" s="130">
        <v>31000</v>
      </c>
      <c r="J56" s="130">
        <v>34000</v>
      </c>
      <c r="K56" s="130">
        <v>34000</v>
      </c>
      <c r="L56" s="124">
        <f>SUM(H56:K56)</f>
        <v>129000</v>
      </c>
    </row>
    <row r="57" spans="1:17" x14ac:dyDescent="0.25">
      <c r="A57" s="111"/>
      <c r="B57" s="107" t="s">
        <v>21</v>
      </c>
      <c r="C57" s="254" t="s">
        <v>39</v>
      </c>
      <c r="D57" s="254"/>
      <c r="E57" s="254"/>
      <c r="F57" s="108"/>
      <c r="G57" s="108"/>
      <c r="H57" s="114"/>
      <c r="I57" s="114"/>
      <c r="J57" s="114"/>
      <c r="K57" s="114"/>
      <c r="L57" s="124"/>
    </row>
    <row r="58" spans="1:17" x14ac:dyDescent="0.25">
      <c r="A58" s="111"/>
      <c r="B58" s="112" t="s">
        <v>22</v>
      </c>
      <c r="C58" s="255" t="s">
        <v>40</v>
      </c>
      <c r="D58" s="255"/>
      <c r="E58" s="255"/>
      <c r="F58" s="108"/>
      <c r="G58" s="115"/>
      <c r="H58" s="116"/>
      <c r="I58" s="116"/>
      <c r="J58" s="116"/>
      <c r="K58" s="116"/>
      <c r="L58" s="131"/>
    </row>
    <row r="59" spans="1:17" x14ac:dyDescent="0.25">
      <c r="A59" s="106" t="s">
        <v>15</v>
      </c>
      <c r="B59" s="107" t="s">
        <v>16</v>
      </c>
      <c r="C59" s="326" t="s">
        <v>291</v>
      </c>
      <c r="D59" s="326"/>
      <c r="E59" s="326"/>
      <c r="F59" s="108"/>
      <c r="G59" s="108" t="s">
        <v>17</v>
      </c>
      <c r="H59" s="109">
        <v>1</v>
      </c>
      <c r="I59" s="109">
        <v>1</v>
      </c>
      <c r="J59" s="109">
        <v>1</v>
      </c>
      <c r="K59" s="109">
        <v>1</v>
      </c>
      <c r="L59" s="129">
        <v>4</v>
      </c>
    </row>
    <row r="60" spans="1:17" x14ac:dyDescent="0.25">
      <c r="A60" s="111"/>
      <c r="B60" s="112" t="s">
        <v>18</v>
      </c>
      <c r="C60" s="254" t="s">
        <v>19</v>
      </c>
      <c r="D60" s="254"/>
      <c r="E60" s="254"/>
      <c r="F60" s="108"/>
      <c r="G60" s="108" t="s">
        <v>20</v>
      </c>
      <c r="H60" s="130">
        <v>5000</v>
      </c>
      <c r="I60" s="130">
        <v>5000</v>
      </c>
      <c r="J60" s="130">
        <v>5000</v>
      </c>
      <c r="K60" s="130">
        <v>5000</v>
      </c>
      <c r="L60" s="124">
        <f>SUM(H60:K60)</f>
        <v>20000</v>
      </c>
    </row>
    <row r="61" spans="1:17" x14ac:dyDescent="0.25">
      <c r="A61" s="111"/>
      <c r="B61" s="107" t="s">
        <v>21</v>
      </c>
      <c r="C61" s="254" t="s">
        <v>39</v>
      </c>
      <c r="D61" s="254"/>
      <c r="E61" s="254"/>
      <c r="F61" s="108"/>
      <c r="G61" s="108"/>
      <c r="H61" s="114"/>
      <c r="I61" s="114"/>
      <c r="J61" s="114"/>
      <c r="K61" s="114"/>
      <c r="L61" s="124"/>
    </row>
    <row r="62" spans="1:17" x14ac:dyDescent="0.25">
      <c r="A62" s="111"/>
      <c r="B62" s="112" t="s">
        <v>22</v>
      </c>
      <c r="C62" s="255" t="s">
        <v>41</v>
      </c>
      <c r="D62" s="255"/>
      <c r="E62" s="255"/>
      <c r="F62" s="108"/>
      <c r="G62" s="115"/>
      <c r="H62" s="116"/>
      <c r="I62" s="116"/>
      <c r="J62" s="116"/>
      <c r="K62" s="116"/>
      <c r="L62" s="131"/>
    </row>
    <row r="63" spans="1:17" x14ac:dyDescent="0.25">
      <c r="A63" s="106" t="s">
        <v>15</v>
      </c>
      <c r="B63" s="107" t="s">
        <v>16</v>
      </c>
      <c r="C63" s="326" t="s">
        <v>292</v>
      </c>
      <c r="D63" s="326"/>
      <c r="E63" s="326"/>
      <c r="F63" s="108"/>
      <c r="G63" s="108" t="s">
        <v>17</v>
      </c>
      <c r="H63" s="109">
        <v>1</v>
      </c>
      <c r="I63" s="109">
        <v>1</v>
      </c>
      <c r="J63" s="109">
        <v>1</v>
      </c>
      <c r="K63" s="109">
        <v>1</v>
      </c>
      <c r="L63" s="129">
        <v>4</v>
      </c>
    </row>
    <row r="64" spans="1:17" x14ac:dyDescent="0.25">
      <c r="A64" s="111"/>
      <c r="B64" s="112" t="s">
        <v>18</v>
      </c>
      <c r="C64" s="254" t="s">
        <v>19</v>
      </c>
      <c r="D64" s="254"/>
      <c r="E64" s="254"/>
      <c r="F64" s="108"/>
      <c r="G64" s="108" t="s">
        <v>20</v>
      </c>
      <c r="H64" s="130">
        <f>22000-H89</f>
        <v>18000</v>
      </c>
      <c r="I64" s="130">
        <f t="shared" ref="I64:K64" si="1">22000-I89</f>
        <v>18000</v>
      </c>
      <c r="J64" s="130">
        <f t="shared" si="1"/>
        <v>18000</v>
      </c>
      <c r="K64" s="130">
        <f t="shared" si="1"/>
        <v>18000</v>
      </c>
      <c r="L64" s="124">
        <f>SUM(H64:K64)</f>
        <v>72000</v>
      </c>
    </row>
    <row r="65" spans="1:12" x14ac:dyDescent="0.25">
      <c r="A65" s="111"/>
      <c r="B65" s="107" t="s">
        <v>21</v>
      </c>
      <c r="C65" s="254" t="s">
        <v>39</v>
      </c>
      <c r="D65" s="254"/>
      <c r="E65" s="254"/>
      <c r="F65" s="108"/>
      <c r="G65" s="108"/>
      <c r="H65" s="114"/>
      <c r="I65" s="114"/>
      <c r="J65" s="114"/>
      <c r="K65" s="114"/>
      <c r="L65" s="124"/>
    </row>
    <row r="66" spans="1:12" x14ac:dyDescent="0.25">
      <c r="A66" s="111"/>
      <c r="B66" s="112" t="s">
        <v>22</v>
      </c>
      <c r="C66" s="255" t="s">
        <v>42</v>
      </c>
      <c r="D66" s="255"/>
      <c r="E66" s="255"/>
      <c r="F66" s="108"/>
      <c r="G66" s="115"/>
      <c r="H66" s="116"/>
      <c r="I66" s="116"/>
      <c r="J66" s="116"/>
      <c r="K66" s="116"/>
      <c r="L66" s="131"/>
    </row>
    <row r="67" spans="1:12" x14ac:dyDescent="0.25">
      <c r="A67" s="106" t="s">
        <v>15</v>
      </c>
      <c r="B67" s="107" t="s">
        <v>16</v>
      </c>
      <c r="C67" s="326" t="s">
        <v>293</v>
      </c>
      <c r="D67" s="326"/>
      <c r="E67" s="326"/>
      <c r="F67" s="108"/>
      <c r="G67" s="108" t="s">
        <v>17</v>
      </c>
      <c r="H67" s="109">
        <v>1</v>
      </c>
      <c r="I67" s="109">
        <v>1</v>
      </c>
      <c r="J67" s="109">
        <v>1</v>
      </c>
      <c r="K67" s="109">
        <v>1</v>
      </c>
      <c r="L67" s="129">
        <v>4</v>
      </c>
    </row>
    <row r="68" spans="1:12" x14ac:dyDescent="0.25">
      <c r="A68" s="111"/>
      <c r="B68" s="112" t="s">
        <v>18</v>
      </c>
      <c r="C68" s="254" t="s">
        <v>19</v>
      </c>
      <c r="D68" s="254"/>
      <c r="E68" s="254"/>
      <c r="F68" s="108"/>
      <c r="G68" s="108" t="s">
        <v>20</v>
      </c>
      <c r="H68" s="130">
        <v>5000</v>
      </c>
      <c r="I68" s="130">
        <v>5000</v>
      </c>
      <c r="J68" s="130">
        <v>5000</v>
      </c>
      <c r="K68" s="130">
        <v>5000</v>
      </c>
      <c r="L68" s="124">
        <f>SUM(H68:K68)</f>
        <v>20000</v>
      </c>
    </row>
    <row r="69" spans="1:12" x14ac:dyDescent="0.25">
      <c r="A69" s="111"/>
      <c r="B69" s="107" t="s">
        <v>21</v>
      </c>
      <c r="C69" s="254" t="s">
        <v>43</v>
      </c>
      <c r="D69" s="254"/>
      <c r="E69" s="254"/>
      <c r="F69" s="108"/>
      <c r="G69" s="108"/>
      <c r="H69" s="114"/>
      <c r="I69" s="114"/>
      <c r="J69" s="114"/>
      <c r="K69" s="114"/>
      <c r="L69" s="124"/>
    </row>
    <row r="70" spans="1:12" x14ac:dyDescent="0.25">
      <c r="A70" s="111"/>
      <c r="B70" s="112" t="s">
        <v>22</v>
      </c>
      <c r="C70" s="255" t="s">
        <v>40</v>
      </c>
      <c r="D70" s="255"/>
      <c r="E70" s="255"/>
      <c r="F70" s="108"/>
      <c r="G70" s="115"/>
      <c r="H70" s="116"/>
      <c r="I70" s="116"/>
      <c r="J70" s="116"/>
      <c r="K70" s="116"/>
      <c r="L70" s="131"/>
    </row>
    <row r="71" spans="1:12" x14ac:dyDescent="0.25">
      <c r="A71" s="106" t="s">
        <v>15</v>
      </c>
      <c r="B71" s="107" t="s">
        <v>16</v>
      </c>
      <c r="C71" s="326" t="s">
        <v>294</v>
      </c>
      <c r="D71" s="326"/>
      <c r="E71" s="326"/>
      <c r="F71" s="108"/>
      <c r="G71" s="108" t="s">
        <v>17</v>
      </c>
      <c r="H71" s="109">
        <v>1</v>
      </c>
      <c r="I71" s="109">
        <v>1</v>
      </c>
      <c r="J71" s="109">
        <v>1</v>
      </c>
      <c r="K71" s="109">
        <v>1</v>
      </c>
      <c r="L71" s="129">
        <v>4</v>
      </c>
    </row>
    <row r="72" spans="1:12" x14ac:dyDescent="0.25">
      <c r="A72" s="111"/>
      <c r="B72" s="112" t="s">
        <v>18</v>
      </c>
      <c r="C72" s="254" t="s">
        <v>19</v>
      </c>
      <c r="D72" s="254"/>
      <c r="E72" s="254"/>
      <c r="F72" s="108"/>
      <c r="G72" s="108" t="s">
        <v>20</v>
      </c>
      <c r="H72" s="130">
        <v>2000</v>
      </c>
      <c r="I72" s="130">
        <v>2000</v>
      </c>
      <c r="J72" s="130">
        <v>2000</v>
      </c>
      <c r="K72" s="130">
        <v>2000</v>
      </c>
      <c r="L72" s="124">
        <f>SUM(H72:K72)</f>
        <v>8000</v>
      </c>
    </row>
    <row r="73" spans="1:12" x14ac:dyDescent="0.25">
      <c r="A73" s="111"/>
      <c r="B73" s="107" t="s">
        <v>21</v>
      </c>
      <c r="C73" s="254" t="s">
        <v>39</v>
      </c>
      <c r="D73" s="254"/>
      <c r="E73" s="254"/>
      <c r="F73" s="108"/>
      <c r="G73" s="108"/>
      <c r="H73" s="114"/>
      <c r="I73" s="114"/>
      <c r="J73" s="114"/>
      <c r="K73" s="114"/>
      <c r="L73" s="124"/>
    </row>
    <row r="74" spans="1:12" ht="15.75" thickBot="1" x14ac:dyDescent="0.3">
      <c r="A74" s="119"/>
      <c r="B74" s="120" t="s">
        <v>22</v>
      </c>
      <c r="C74" s="311" t="s">
        <v>40</v>
      </c>
      <c r="D74" s="311"/>
      <c r="E74" s="311"/>
      <c r="F74" s="132"/>
      <c r="G74" s="121"/>
      <c r="H74" s="122"/>
      <c r="I74" s="122"/>
      <c r="J74" s="122"/>
      <c r="K74" s="122"/>
      <c r="L74" s="133"/>
    </row>
    <row r="75" spans="1:12" ht="15.75" thickBot="1" x14ac:dyDescent="0.3">
      <c r="A75" s="345" t="s">
        <v>23</v>
      </c>
      <c r="B75" s="346"/>
      <c r="C75" s="346"/>
      <c r="D75" s="346"/>
      <c r="E75" s="346"/>
      <c r="F75" s="347"/>
      <c r="G75" s="347"/>
      <c r="H75" s="347"/>
      <c r="I75" s="347"/>
      <c r="J75" s="347"/>
      <c r="K75" s="347"/>
      <c r="L75" s="348"/>
    </row>
    <row r="76" spans="1:12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</row>
    <row r="77" spans="1:12" ht="15.75" thickBot="1" x14ac:dyDescent="0.3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</row>
    <row r="78" spans="1:12" ht="15" customHeight="1" x14ac:dyDescent="0.25">
      <c r="A78" s="273" t="s">
        <v>10</v>
      </c>
      <c r="B78" s="281" t="s">
        <v>11</v>
      </c>
      <c r="C78" s="281"/>
      <c r="D78" s="281"/>
      <c r="E78" s="281"/>
      <c r="F78" s="281" t="s">
        <v>12</v>
      </c>
      <c r="G78" s="421" t="s">
        <v>13</v>
      </c>
      <c r="H78" s="259">
        <v>2026</v>
      </c>
      <c r="I78" s="259">
        <v>2027</v>
      </c>
      <c r="J78" s="259">
        <v>2028</v>
      </c>
      <c r="K78" s="259">
        <v>2029</v>
      </c>
      <c r="L78" s="261" t="s">
        <v>14</v>
      </c>
    </row>
    <row r="79" spans="1:12" x14ac:dyDescent="0.25">
      <c r="A79" s="274"/>
      <c r="B79" s="336"/>
      <c r="C79" s="336"/>
      <c r="D79" s="336"/>
      <c r="E79" s="336"/>
      <c r="F79" s="282"/>
      <c r="G79" s="422"/>
      <c r="H79" s="285"/>
      <c r="I79" s="260"/>
      <c r="J79" s="260"/>
      <c r="K79" s="260"/>
      <c r="L79" s="262"/>
    </row>
    <row r="80" spans="1:12" x14ac:dyDescent="0.25">
      <c r="A80" s="106" t="s">
        <v>15</v>
      </c>
      <c r="B80" s="107" t="s">
        <v>16</v>
      </c>
      <c r="C80" s="326" t="s">
        <v>295</v>
      </c>
      <c r="D80" s="326"/>
      <c r="E80" s="326"/>
      <c r="F80" s="108"/>
      <c r="G80" s="108" t="s">
        <v>17</v>
      </c>
      <c r="H80" s="109">
        <v>1</v>
      </c>
      <c r="I80" s="109">
        <v>1</v>
      </c>
      <c r="J80" s="109">
        <v>1</v>
      </c>
      <c r="K80" s="109">
        <v>1</v>
      </c>
      <c r="L80" s="129">
        <v>4</v>
      </c>
    </row>
    <row r="81" spans="1:12" x14ac:dyDescent="0.25">
      <c r="A81" s="111"/>
      <c r="B81" s="112" t="s">
        <v>18</v>
      </c>
      <c r="C81" s="254" t="s">
        <v>19</v>
      </c>
      <c r="D81" s="254"/>
      <c r="E81" s="254"/>
      <c r="F81" s="108"/>
      <c r="G81" s="108" t="s">
        <v>20</v>
      </c>
      <c r="H81" s="114">
        <v>77000</v>
      </c>
      <c r="I81" s="114">
        <v>80000</v>
      </c>
      <c r="J81" s="114">
        <v>80000</v>
      </c>
      <c r="K81" s="114">
        <v>80000</v>
      </c>
      <c r="L81" s="124">
        <f>SUM(H81:K81)</f>
        <v>317000</v>
      </c>
    </row>
    <row r="82" spans="1:12" x14ac:dyDescent="0.25">
      <c r="A82" s="111"/>
      <c r="B82" s="107" t="s">
        <v>21</v>
      </c>
      <c r="C82" s="254" t="s">
        <v>43</v>
      </c>
      <c r="D82" s="254"/>
      <c r="E82" s="254"/>
      <c r="F82" s="108"/>
      <c r="G82" s="108"/>
      <c r="H82" s="114"/>
      <c r="I82" s="114"/>
      <c r="J82" s="114"/>
      <c r="K82" s="114"/>
      <c r="L82" s="124"/>
    </row>
    <row r="83" spans="1:12" x14ac:dyDescent="0.25">
      <c r="A83" s="111"/>
      <c r="B83" s="112" t="s">
        <v>22</v>
      </c>
      <c r="C83" s="255" t="s">
        <v>40</v>
      </c>
      <c r="D83" s="255"/>
      <c r="E83" s="255"/>
      <c r="F83" s="108"/>
      <c r="G83" s="115"/>
      <c r="H83" s="116"/>
      <c r="I83" s="116"/>
      <c r="J83" s="116"/>
      <c r="K83" s="116"/>
      <c r="L83" s="131"/>
    </row>
    <row r="84" spans="1:12" x14ac:dyDescent="0.25">
      <c r="A84" s="106" t="s">
        <v>34</v>
      </c>
      <c r="B84" s="107" t="s">
        <v>16</v>
      </c>
      <c r="C84" s="326" t="s">
        <v>329</v>
      </c>
      <c r="D84" s="326"/>
      <c r="E84" s="326"/>
      <c r="F84" s="108"/>
      <c r="G84" s="108" t="s">
        <v>17</v>
      </c>
      <c r="H84" s="109">
        <v>1</v>
      </c>
      <c r="I84" s="109">
        <v>1</v>
      </c>
      <c r="J84" s="109">
        <v>1</v>
      </c>
      <c r="K84" s="109">
        <v>1</v>
      </c>
      <c r="L84" s="129">
        <v>4</v>
      </c>
    </row>
    <row r="85" spans="1:12" x14ac:dyDescent="0.25">
      <c r="A85" s="111"/>
      <c r="B85" s="112" t="s">
        <v>18</v>
      </c>
      <c r="C85" s="254" t="s">
        <v>35</v>
      </c>
      <c r="D85" s="254"/>
      <c r="E85" s="254"/>
      <c r="F85" s="108"/>
      <c r="G85" s="108" t="s">
        <v>20</v>
      </c>
      <c r="H85" s="134">
        <v>10000</v>
      </c>
      <c r="I85" s="114">
        <v>10000</v>
      </c>
      <c r="J85" s="114">
        <v>10000</v>
      </c>
      <c r="K85" s="134">
        <v>10000</v>
      </c>
      <c r="L85" s="124">
        <f>SUM(H85:K85)</f>
        <v>40000</v>
      </c>
    </row>
    <row r="86" spans="1:12" x14ac:dyDescent="0.25">
      <c r="A86" s="111"/>
      <c r="B86" s="107" t="s">
        <v>21</v>
      </c>
      <c r="C86" s="254" t="s">
        <v>43</v>
      </c>
      <c r="D86" s="254"/>
      <c r="E86" s="254"/>
      <c r="F86" s="108"/>
      <c r="G86" s="108"/>
      <c r="H86" s="114"/>
      <c r="I86" s="114"/>
      <c r="J86" s="114"/>
      <c r="K86" s="114"/>
      <c r="L86" s="124"/>
    </row>
    <row r="87" spans="1:12" x14ac:dyDescent="0.25">
      <c r="A87" s="111"/>
      <c r="B87" s="112" t="s">
        <v>22</v>
      </c>
      <c r="C87" s="255" t="s">
        <v>40</v>
      </c>
      <c r="D87" s="255"/>
      <c r="E87" s="255"/>
      <c r="F87" s="108"/>
      <c r="G87" s="115"/>
      <c r="H87" s="116"/>
      <c r="I87" s="116"/>
      <c r="J87" s="116"/>
      <c r="K87" s="116"/>
      <c r="L87" s="131"/>
    </row>
    <row r="88" spans="1:12" x14ac:dyDescent="0.25">
      <c r="A88" s="106" t="s">
        <v>34</v>
      </c>
      <c r="B88" s="107" t="s">
        <v>16</v>
      </c>
      <c r="C88" s="326" t="s">
        <v>330</v>
      </c>
      <c r="D88" s="326"/>
      <c r="E88" s="326"/>
      <c r="F88" s="108"/>
      <c r="G88" s="108" t="s">
        <v>17</v>
      </c>
      <c r="H88" s="109">
        <v>1</v>
      </c>
      <c r="I88" s="109">
        <v>1</v>
      </c>
      <c r="J88" s="109">
        <v>1</v>
      </c>
      <c r="K88" s="109">
        <v>1</v>
      </c>
      <c r="L88" s="129">
        <v>4</v>
      </c>
    </row>
    <row r="89" spans="1:12" x14ac:dyDescent="0.25">
      <c r="A89" s="111"/>
      <c r="B89" s="112" t="s">
        <v>18</v>
      </c>
      <c r="C89" s="254" t="s">
        <v>35</v>
      </c>
      <c r="D89" s="254"/>
      <c r="E89" s="254"/>
      <c r="F89" s="108"/>
      <c r="G89" s="108" t="s">
        <v>20</v>
      </c>
      <c r="H89" s="134">
        <v>4000</v>
      </c>
      <c r="I89" s="114">
        <v>4000</v>
      </c>
      <c r="J89" s="134">
        <v>4000</v>
      </c>
      <c r="K89" s="134">
        <v>4000</v>
      </c>
      <c r="L89" s="124">
        <f>SUM(H89:K89)</f>
        <v>16000</v>
      </c>
    </row>
    <row r="90" spans="1:12" x14ac:dyDescent="0.25">
      <c r="A90" s="111"/>
      <c r="B90" s="107" t="s">
        <v>21</v>
      </c>
      <c r="C90" s="254" t="s">
        <v>43</v>
      </c>
      <c r="D90" s="254"/>
      <c r="E90" s="254"/>
      <c r="F90" s="108"/>
      <c r="G90" s="108"/>
      <c r="H90" s="114"/>
      <c r="I90" s="114"/>
      <c r="J90" s="114"/>
      <c r="K90" s="114"/>
      <c r="L90" s="124"/>
    </row>
    <row r="91" spans="1:12" x14ac:dyDescent="0.25">
      <c r="A91" s="111"/>
      <c r="B91" s="112" t="s">
        <v>22</v>
      </c>
      <c r="C91" s="255" t="s">
        <v>42</v>
      </c>
      <c r="D91" s="255"/>
      <c r="E91" s="255"/>
      <c r="F91" s="108"/>
      <c r="G91" s="115"/>
      <c r="H91" s="116"/>
      <c r="I91" s="116"/>
      <c r="J91" s="116"/>
      <c r="K91" s="116"/>
      <c r="L91" s="131"/>
    </row>
    <row r="92" spans="1:12" x14ac:dyDescent="0.25">
      <c r="A92" s="106" t="s">
        <v>15</v>
      </c>
      <c r="B92" s="107" t="s">
        <v>16</v>
      </c>
      <c r="C92" s="254" t="s">
        <v>331</v>
      </c>
      <c r="D92" s="254"/>
      <c r="E92" s="254"/>
      <c r="F92" s="108"/>
      <c r="G92" s="108" t="s">
        <v>17</v>
      </c>
      <c r="H92" s="109">
        <v>1</v>
      </c>
      <c r="I92" s="109">
        <v>1</v>
      </c>
      <c r="J92" s="109">
        <v>1</v>
      </c>
      <c r="K92" s="109">
        <v>1</v>
      </c>
      <c r="L92" s="129">
        <v>4</v>
      </c>
    </row>
    <row r="93" spans="1:12" x14ac:dyDescent="0.25">
      <c r="A93" s="111"/>
      <c r="B93" s="112" t="s">
        <v>18</v>
      </c>
      <c r="C93" s="254" t="s">
        <v>19</v>
      </c>
      <c r="D93" s="254"/>
      <c r="E93" s="254"/>
      <c r="F93" s="108"/>
      <c r="G93" s="108" t="s">
        <v>20</v>
      </c>
      <c r="H93" s="114">
        <v>11000</v>
      </c>
      <c r="I93" s="114">
        <v>12000</v>
      </c>
      <c r="J93" s="114">
        <v>15000</v>
      </c>
      <c r="K93" s="114">
        <v>15000</v>
      </c>
      <c r="L93" s="124">
        <f>SUM(H93:K93)</f>
        <v>53000</v>
      </c>
    </row>
    <row r="94" spans="1:12" x14ac:dyDescent="0.25">
      <c r="A94" s="111"/>
      <c r="B94" s="107" t="s">
        <v>21</v>
      </c>
      <c r="C94" s="254" t="s">
        <v>44</v>
      </c>
      <c r="D94" s="254"/>
      <c r="E94" s="254"/>
      <c r="F94" s="108"/>
      <c r="G94" s="108"/>
      <c r="H94" s="114"/>
      <c r="I94" s="114"/>
      <c r="J94" s="114"/>
      <c r="K94" s="114"/>
      <c r="L94" s="124"/>
    </row>
    <row r="95" spans="1:12" ht="15.75" thickBot="1" x14ac:dyDescent="0.3">
      <c r="A95" s="111"/>
      <c r="B95" s="112" t="s">
        <v>22</v>
      </c>
      <c r="C95" s="255" t="s">
        <v>324</v>
      </c>
      <c r="D95" s="255"/>
      <c r="E95" s="255"/>
      <c r="F95" s="108"/>
      <c r="G95" s="115"/>
      <c r="H95" s="116"/>
      <c r="I95" s="116"/>
      <c r="J95" s="116"/>
      <c r="K95" s="116"/>
      <c r="L95" s="131"/>
    </row>
    <row r="96" spans="1:12" ht="15.75" thickBot="1" x14ac:dyDescent="0.3">
      <c r="A96" s="345" t="s">
        <v>23</v>
      </c>
      <c r="B96" s="346"/>
      <c r="C96" s="346"/>
      <c r="D96" s="346"/>
      <c r="E96" s="346"/>
      <c r="F96" s="347"/>
      <c r="G96" s="347"/>
      <c r="H96" s="347"/>
      <c r="I96" s="347"/>
      <c r="J96" s="347"/>
      <c r="K96" s="347"/>
      <c r="L96" s="348"/>
    </row>
    <row r="97" spans="1:12" x14ac:dyDescent="0.25">
      <c r="A97" s="1"/>
      <c r="B97" s="1"/>
      <c r="C97" s="1"/>
      <c r="D97" s="1"/>
      <c r="E97" s="1"/>
      <c r="F97" s="88"/>
      <c r="G97" s="88"/>
      <c r="H97" s="88"/>
      <c r="I97" s="88"/>
      <c r="J97" s="88"/>
      <c r="K97" s="88"/>
      <c r="L97" s="88"/>
    </row>
    <row r="98" spans="1:12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</row>
    <row r="99" spans="1:12" x14ac:dyDescent="0.2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</row>
    <row r="100" spans="1:12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</row>
    <row r="101" spans="1:12" x14ac:dyDescent="0.25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</row>
    <row r="102" spans="1:12" x14ac:dyDescent="0.25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</row>
    <row r="103" spans="1:12" ht="51" customHeight="1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</row>
    <row r="104" spans="1:12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</row>
    <row r="105" spans="1:12" x14ac:dyDescent="0.2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</row>
    <row r="106" spans="1:12" x14ac:dyDescent="0.25">
      <c r="A106" s="312" t="s">
        <v>0</v>
      </c>
      <c r="B106" s="332"/>
      <c r="C106" s="332"/>
      <c r="D106" s="332"/>
      <c r="E106" s="332"/>
      <c r="F106" s="332"/>
      <c r="G106" s="332"/>
      <c r="H106" s="332"/>
      <c r="I106" s="332"/>
      <c r="J106" s="332"/>
      <c r="K106" s="332"/>
      <c r="L106" s="332"/>
    </row>
    <row r="107" spans="1:12" x14ac:dyDescent="0.25">
      <c r="A107" s="286" t="s">
        <v>24</v>
      </c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</row>
    <row r="108" spans="1:12" ht="15.75" thickBot="1" x14ac:dyDescent="0.3">
      <c r="A108" s="313" t="s">
        <v>45</v>
      </c>
      <c r="B108" s="313"/>
      <c r="C108" s="313"/>
      <c r="D108" s="313"/>
      <c r="E108" s="313"/>
      <c r="F108" s="313"/>
      <c r="G108" s="313"/>
      <c r="H108" s="313"/>
      <c r="I108" s="313"/>
      <c r="J108" s="313"/>
      <c r="K108" s="313"/>
      <c r="L108" s="313"/>
    </row>
    <row r="109" spans="1:12" ht="15.75" thickBot="1" x14ac:dyDescent="0.3">
      <c r="A109" s="286" t="s">
        <v>1</v>
      </c>
      <c r="B109" s="286"/>
      <c r="C109" s="314" t="s">
        <v>37</v>
      </c>
      <c r="D109" s="315"/>
      <c r="E109" s="315"/>
      <c r="F109" s="315"/>
      <c r="G109" s="315"/>
      <c r="H109" s="315"/>
      <c r="I109" s="315"/>
      <c r="J109" s="315"/>
      <c r="K109" s="315"/>
      <c r="L109" s="316"/>
    </row>
    <row r="110" spans="1:12" x14ac:dyDescent="0.25">
      <c r="A110" s="286" t="s">
        <v>2</v>
      </c>
      <c r="B110" s="286"/>
      <c r="C110" s="317" t="s">
        <v>46</v>
      </c>
      <c r="D110" s="318"/>
      <c r="E110" s="318"/>
      <c r="F110" s="318"/>
      <c r="G110" s="318"/>
      <c r="H110" s="318"/>
      <c r="I110" s="318"/>
      <c r="J110" s="318"/>
      <c r="K110" s="318"/>
      <c r="L110" s="319"/>
    </row>
    <row r="111" spans="1:12" ht="15.75" thickBot="1" x14ac:dyDescent="0.3">
      <c r="A111" s="135"/>
      <c r="B111" s="135"/>
      <c r="C111" s="320"/>
      <c r="D111" s="321"/>
      <c r="E111" s="321"/>
      <c r="F111" s="321"/>
      <c r="G111" s="321"/>
      <c r="H111" s="321"/>
      <c r="I111" s="321"/>
      <c r="J111" s="321"/>
      <c r="K111" s="321"/>
      <c r="L111" s="322"/>
    </row>
    <row r="112" spans="1:12" x14ac:dyDescent="0.25">
      <c r="A112" s="349" t="s">
        <v>3</v>
      </c>
      <c r="B112" s="350"/>
      <c r="C112" s="350"/>
      <c r="D112" s="350"/>
      <c r="E112" s="351" t="s">
        <v>4</v>
      </c>
      <c r="F112" s="351"/>
      <c r="G112" s="351"/>
      <c r="H112" s="351"/>
      <c r="I112" s="352" t="s">
        <v>5</v>
      </c>
      <c r="J112" s="352"/>
      <c r="K112" s="352"/>
      <c r="L112" s="353"/>
    </row>
    <row r="113" spans="1:12" x14ac:dyDescent="0.25">
      <c r="A113" s="337" t="s">
        <v>6</v>
      </c>
      <c r="B113" s="338"/>
      <c r="C113" s="338"/>
      <c r="D113" s="339"/>
      <c r="E113" s="354"/>
      <c r="F113" s="354"/>
      <c r="G113" s="354"/>
      <c r="H113" s="354"/>
      <c r="I113" s="354"/>
      <c r="J113" s="354"/>
      <c r="K113" s="354"/>
      <c r="L113" s="355"/>
    </row>
    <row r="114" spans="1:12" x14ac:dyDescent="0.25">
      <c r="A114" s="356" t="s">
        <v>7</v>
      </c>
      <c r="B114" s="336"/>
      <c r="C114" s="336"/>
      <c r="D114" s="336"/>
      <c r="E114" s="123"/>
      <c r="F114" s="123"/>
      <c r="G114" s="123"/>
      <c r="H114" s="94">
        <v>2026</v>
      </c>
      <c r="I114" s="94">
        <v>2027</v>
      </c>
      <c r="J114" s="94">
        <v>2028</v>
      </c>
      <c r="K114" s="94">
        <v>2029</v>
      </c>
      <c r="L114" s="124" t="s">
        <v>8</v>
      </c>
    </row>
    <row r="115" spans="1:12" x14ac:dyDescent="0.25">
      <c r="A115" s="357" t="s">
        <v>9</v>
      </c>
      <c r="B115" s="358"/>
      <c r="C115" s="358"/>
      <c r="D115" s="125"/>
      <c r="E115" s="125"/>
      <c r="F115" s="125"/>
      <c r="G115" s="125"/>
      <c r="H115" s="126">
        <f>H120+H124</f>
        <v>30000</v>
      </c>
      <c r="I115" s="126">
        <f>I120+I124</f>
        <v>30000</v>
      </c>
      <c r="J115" s="126">
        <f>J120+J124</f>
        <v>30000</v>
      </c>
      <c r="K115" s="126">
        <f>K120+K124</f>
        <v>30000</v>
      </c>
      <c r="L115" s="127">
        <f>SUM(H115:K115)</f>
        <v>120000</v>
      </c>
    </row>
    <row r="116" spans="1:12" ht="15.75" thickBot="1" x14ac:dyDescent="0.3">
      <c r="A116" s="102"/>
      <c r="B116" s="103"/>
      <c r="C116" s="359"/>
      <c r="D116" s="359"/>
      <c r="E116" s="359"/>
      <c r="F116" s="128"/>
      <c r="G116" s="128"/>
      <c r="H116" s="103"/>
      <c r="I116" s="103"/>
      <c r="J116" s="103"/>
      <c r="K116" s="103"/>
      <c r="L116" s="105"/>
    </row>
    <row r="117" spans="1:12" x14ac:dyDescent="0.25">
      <c r="A117" s="273" t="s">
        <v>10</v>
      </c>
      <c r="B117" s="281" t="s">
        <v>11</v>
      </c>
      <c r="C117" s="281"/>
      <c r="D117" s="281"/>
      <c r="E117" s="281"/>
      <c r="F117" s="281" t="s">
        <v>12</v>
      </c>
      <c r="G117" s="283" t="s">
        <v>13</v>
      </c>
      <c r="H117" s="259">
        <v>2026</v>
      </c>
      <c r="I117" s="259">
        <v>2027</v>
      </c>
      <c r="J117" s="259">
        <v>2028</v>
      </c>
      <c r="K117" s="259">
        <v>2029</v>
      </c>
      <c r="L117" s="261" t="s">
        <v>14</v>
      </c>
    </row>
    <row r="118" spans="1:12" x14ac:dyDescent="0.25">
      <c r="A118" s="274"/>
      <c r="B118" s="336"/>
      <c r="C118" s="336"/>
      <c r="D118" s="336"/>
      <c r="E118" s="336"/>
      <c r="F118" s="282"/>
      <c r="G118" s="284"/>
      <c r="H118" s="285"/>
      <c r="I118" s="260"/>
      <c r="J118" s="260"/>
      <c r="K118" s="260"/>
      <c r="L118" s="262"/>
    </row>
    <row r="119" spans="1:12" x14ac:dyDescent="0.25">
      <c r="A119" s="106" t="s">
        <v>15</v>
      </c>
      <c r="B119" s="107" t="s">
        <v>16</v>
      </c>
      <c r="C119" s="326" t="s">
        <v>332</v>
      </c>
      <c r="D119" s="326"/>
      <c r="E119" s="326"/>
      <c r="F119" s="108"/>
      <c r="G119" s="108" t="s">
        <v>17</v>
      </c>
      <c r="H119" s="109">
        <v>1</v>
      </c>
      <c r="I119" s="109">
        <v>1</v>
      </c>
      <c r="J119" s="109">
        <v>1</v>
      </c>
      <c r="K119" s="109">
        <v>1</v>
      </c>
      <c r="L119" s="129">
        <f>SUM(H119:K119)</f>
        <v>4</v>
      </c>
    </row>
    <row r="120" spans="1:12" x14ac:dyDescent="0.25">
      <c r="A120" s="111"/>
      <c r="B120" s="112" t="s">
        <v>18</v>
      </c>
      <c r="C120" s="254" t="s">
        <v>19</v>
      </c>
      <c r="D120" s="254"/>
      <c r="E120" s="254"/>
      <c r="F120" s="108"/>
      <c r="G120" s="108" t="s">
        <v>20</v>
      </c>
      <c r="H120" s="118">
        <v>25000</v>
      </c>
      <c r="I120" s="118">
        <v>25000</v>
      </c>
      <c r="J120" s="118">
        <v>25000</v>
      </c>
      <c r="K120" s="118">
        <v>25000</v>
      </c>
      <c r="L120" s="124">
        <f>SUM(H120:K120)</f>
        <v>100000</v>
      </c>
    </row>
    <row r="121" spans="1:12" x14ac:dyDescent="0.25">
      <c r="A121" s="111"/>
      <c r="B121" s="107" t="s">
        <v>21</v>
      </c>
      <c r="C121" s="254" t="s">
        <v>43</v>
      </c>
      <c r="D121" s="254"/>
      <c r="E121" s="254"/>
      <c r="F121" s="108"/>
      <c r="G121" s="108"/>
      <c r="H121" s="114"/>
      <c r="I121" s="114"/>
      <c r="J121" s="114"/>
      <c r="K121" s="114"/>
      <c r="L121" s="124"/>
    </row>
    <row r="122" spans="1:12" x14ac:dyDescent="0.25">
      <c r="A122" s="111"/>
      <c r="B122" s="112" t="s">
        <v>22</v>
      </c>
      <c r="C122" s="263" t="s">
        <v>47</v>
      </c>
      <c r="D122" s="263"/>
      <c r="E122" s="263"/>
      <c r="F122" s="108"/>
      <c r="G122" s="115"/>
      <c r="H122" s="116"/>
      <c r="I122" s="116"/>
      <c r="J122" s="116"/>
      <c r="K122" s="116"/>
      <c r="L122" s="131"/>
    </row>
    <row r="123" spans="1:12" x14ac:dyDescent="0.25">
      <c r="A123" s="106" t="s">
        <v>34</v>
      </c>
      <c r="B123" s="107" t="s">
        <v>16</v>
      </c>
      <c r="C123" s="326" t="s">
        <v>333</v>
      </c>
      <c r="D123" s="326"/>
      <c r="E123" s="326"/>
      <c r="F123" s="108"/>
      <c r="G123" s="108" t="s">
        <v>17</v>
      </c>
      <c r="H123" s="109">
        <v>1</v>
      </c>
      <c r="I123" s="109">
        <v>1</v>
      </c>
      <c r="J123" s="109">
        <v>1</v>
      </c>
      <c r="K123" s="109">
        <v>1</v>
      </c>
      <c r="L123" s="129">
        <f>SUM(H123:K123)</f>
        <v>4</v>
      </c>
    </row>
    <row r="124" spans="1:12" x14ac:dyDescent="0.25">
      <c r="A124" s="111"/>
      <c r="B124" s="112" t="s">
        <v>18</v>
      </c>
      <c r="C124" s="254" t="s">
        <v>35</v>
      </c>
      <c r="D124" s="254"/>
      <c r="E124" s="254"/>
      <c r="F124" s="108"/>
      <c r="G124" s="108" t="s">
        <v>20</v>
      </c>
      <c r="H124" s="134">
        <v>5000</v>
      </c>
      <c r="I124" s="118">
        <v>5000</v>
      </c>
      <c r="J124" s="134">
        <v>5000</v>
      </c>
      <c r="K124" s="118">
        <v>5000</v>
      </c>
      <c r="L124" s="124">
        <f>SUM(H124:K124)</f>
        <v>20000</v>
      </c>
    </row>
    <row r="125" spans="1:12" x14ac:dyDescent="0.25">
      <c r="A125" s="111"/>
      <c r="B125" s="107" t="s">
        <v>21</v>
      </c>
      <c r="C125" s="254" t="s">
        <v>43</v>
      </c>
      <c r="D125" s="254"/>
      <c r="E125" s="254"/>
      <c r="F125" s="108"/>
      <c r="G125" s="108"/>
      <c r="H125" s="114"/>
      <c r="I125" s="114"/>
      <c r="J125" s="114"/>
      <c r="K125" s="114"/>
      <c r="L125" s="124"/>
    </row>
    <row r="126" spans="1:12" x14ac:dyDescent="0.25">
      <c r="A126" s="111"/>
      <c r="B126" s="112" t="s">
        <v>22</v>
      </c>
      <c r="C126" s="263" t="s">
        <v>47</v>
      </c>
      <c r="D126" s="263"/>
      <c r="E126" s="263"/>
      <c r="F126" s="108"/>
      <c r="G126" s="115"/>
      <c r="H126" s="116"/>
      <c r="I126" s="116"/>
      <c r="J126" s="116"/>
      <c r="K126" s="116"/>
      <c r="L126" s="131"/>
    </row>
    <row r="127" spans="1:12" x14ac:dyDescent="0.25">
      <c r="A127" s="106"/>
      <c r="B127" s="107" t="s">
        <v>16</v>
      </c>
      <c r="C127" s="253"/>
      <c r="D127" s="253"/>
      <c r="E127" s="253"/>
      <c r="F127" s="108"/>
      <c r="G127" s="108" t="s">
        <v>17</v>
      </c>
      <c r="H127" s="109"/>
      <c r="I127" s="109"/>
      <c r="J127" s="109"/>
      <c r="K127" s="109"/>
      <c r="L127" s="129"/>
    </row>
    <row r="128" spans="1:12" x14ac:dyDescent="0.25">
      <c r="A128" s="111"/>
      <c r="B128" s="112" t="s">
        <v>18</v>
      </c>
      <c r="C128" s="254"/>
      <c r="D128" s="254"/>
      <c r="E128" s="254"/>
      <c r="F128" s="108"/>
      <c r="G128" s="108" t="s">
        <v>20</v>
      </c>
      <c r="H128" s="114"/>
      <c r="I128" s="114"/>
      <c r="J128" s="114"/>
      <c r="K128" s="114"/>
      <c r="L128" s="124"/>
    </row>
    <row r="129" spans="1:12" x14ac:dyDescent="0.25">
      <c r="A129" s="111"/>
      <c r="B129" s="107" t="s">
        <v>21</v>
      </c>
      <c r="C129" s="254"/>
      <c r="D129" s="254"/>
      <c r="E129" s="254"/>
      <c r="F129" s="108"/>
      <c r="G129" s="108"/>
      <c r="H129" s="114"/>
      <c r="I129" s="114"/>
      <c r="J129" s="114"/>
      <c r="K129" s="114"/>
      <c r="L129" s="124"/>
    </row>
    <row r="130" spans="1:12" x14ac:dyDescent="0.25">
      <c r="A130" s="111"/>
      <c r="B130" s="112" t="s">
        <v>22</v>
      </c>
      <c r="C130" s="255"/>
      <c r="D130" s="255"/>
      <c r="E130" s="255"/>
      <c r="F130" s="108"/>
      <c r="G130" s="115"/>
      <c r="H130" s="116"/>
      <c r="I130" s="116"/>
      <c r="J130" s="116"/>
      <c r="K130" s="116"/>
      <c r="L130" s="131"/>
    </row>
    <row r="131" spans="1:12" x14ac:dyDescent="0.25">
      <c r="A131" s="106"/>
      <c r="B131" s="107" t="s">
        <v>16</v>
      </c>
      <c r="C131" s="253"/>
      <c r="D131" s="253"/>
      <c r="E131" s="253"/>
      <c r="F131" s="108"/>
      <c r="G131" s="108" t="s">
        <v>17</v>
      </c>
      <c r="H131" s="109"/>
      <c r="I131" s="109"/>
      <c r="J131" s="109"/>
      <c r="K131" s="109"/>
      <c r="L131" s="129"/>
    </row>
    <row r="132" spans="1:12" x14ac:dyDescent="0.25">
      <c r="A132" s="111"/>
      <c r="B132" s="112" t="s">
        <v>18</v>
      </c>
      <c r="C132" s="254"/>
      <c r="D132" s="254"/>
      <c r="E132" s="254"/>
      <c r="F132" s="108"/>
      <c r="G132" s="108" t="s">
        <v>20</v>
      </c>
      <c r="H132" s="114"/>
      <c r="I132" s="114"/>
      <c r="J132" s="114"/>
      <c r="K132" s="114"/>
      <c r="L132" s="124"/>
    </row>
    <row r="133" spans="1:12" x14ac:dyDescent="0.25">
      <c r="A133" s="111"/>
      <c r="B133" s="107" t="s">
        <v>21</v>
      </c>
      <c r="C133" s="254"/>
      <c r="D133" s="254"/>
      <c r="E133" s="254"/>
      <c r="F133" s="108"/>
      <c r="G133" s="108"/>
      <c r="H133" s="114"/>
      <c r="I133" s="114"/>
      <c r="J133" s="114"/>
      <c r="K133" s="114"/>
      <c r="L133" s="124"/>
    </row>
    <row r="134" spans="1:12" ht="15.75" thickBot="1" x14ac:dyDescent="0.3">
      <c r="A134" s="111"/>
      <c r="B134" s="112" t="s">
        <v>22</v>
      </c>
      <c r="C134" s="255"/>
      <c r="D134" s="255"/>
      <c r="E134" s="255"/>
      <c r="F134" s="108"/>
      <c r="G134" s="115"/>
      <c r="H134" s="116"/>
      <c r="I134" s="116"/>
      <c r="J134" s="116"/>
      <c r="K134" s="116"/>
      <c r="L134" s="131"/>
    </row>
    <row r="135" spans="1:12" ht="15.75" thickBot="1" x14ac:dyDescent="0.3">
      <c r="A135" s="345" t="s">
        <v>23</v>
      </c>
      <c r="B135" s="346"/>
      <c r="C135" s="346"/>
      <c r="D135" s="346"/>
      <c r="E135" s="346"/>
      <c r="F135" s="347"/>
      <c r="G135" s="347"/>
      <c r="H135" s="347"/>
      <c r="I135" s="347"/>
      <c r="J135" s="347"/>
      <c r="K135" s="347"/>
      <c r="L135" s="348"/>
    </row>
    <row r="136" spans="1:12" ht="78" customHeight="1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</row>
    <row r="137" spans="1:12" x14ac:dyDescent="0.25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</row>
    <row r="138" spans="1:12" x14ac:dyDescent="0.25">
      <c r="A138" s="312" t="s">
        <v>0</v>
      </c>
      <c r="B138" s="332"/>
      <c r="C138" s="332"/>
      <c r="D138" s="332"/>
      <c r="E138" s="332"/>
      <c r="F138" s="332"/>
      <c r="G138" s="332"/>
      <c r="H138" s="332"/>
      <c r="I138" s="332"/>
      <c r="J138" s="332"/>
      <c r="K138" s="332"/>
      <c r="L138" s="332"/>
    </row>
    <row r="139" spans="1:12" x14ac:dyDescent="0.25">
      <c r="A139" s="286" t="s">
        <v>24</v>
      </c>
      <c r="B139" s="286"/>
      <c r="C139" s="286"/>
      <c r="D139" s="286"/>
      <c r="E139" s="286"/>
      <c r="F139" s="286"/>
      <c r="G139" s="286"/>
      <c r="H139" s="286"/>
      <c r="I139" s="286"/>
      <c r="J139" s="286"/>
      <c r="K139" s="286"/>
      <c r="L139" s="286"/>
    </row>
    <row r="140" spans="1:12" ht="15.75" thickBot="1" x14ac:dyDescent="0.3">
      <c r="A140" s="313" t="s">
        <v>48</v>
      </c>
      <c r="B140" s="313"/>
      <c r="C140" s="313"/>
      <c r="D140" s="313"/>
      <c r="E140" s="313"/>
      <c r="F140" s="313"/>
      <c r="G140" s="313"/>
      <c r="H140" s="313"/>
      <c r="I140" s="313"/>
      <c r="J140" s="313"/>
      <c r="K140" s="313"/>
      <c r="L140" s="313"/>
    </row>
    <row r="141" spans="1:12" ht="15.75" thickBot="1" x14ac:dyDescent="0.3">
      <c r="A141" s="286" t="s">
        <v>1</v>
      </c>
      <c r="B141" s="286"/>
      <c r="C141" s="314" t="s">
        <v>37</v>
      </c>
      <c r="D141" s="315"/>
      <c r="E141" s="315"/>
      <c r="F141" s="315"/>
      <c r="G141" s="315"/>
      <c r="H141" s="315"/>
      <c r="I141" s="315"/>
      <c r="J141" s="315"/>
      <c r="K141" s="315"/>
      <c r="L141" s="316"/>
    </row>
    <row r="142" spans="1:12" x14ac:dyDescent="0.25">
      <c r="A142" s="286" t="s">
        <v>2</v>
      </c>
      <c r="B142" s="286"/>
      <c r="C142" s="317" t="s">
        <v>46</v>
      </c>
      <c r="D142" s="318"/>
      <c r="E142" s="318"/>
      <c r="F142" s="318"/>
      <c r="G142" s="318"/>
      <c r="H142" s="318"/>
      <c r="I142" s="318"/>
      <c r="J142" s="318"/>
      <c r="K142" s="318"/>
      <c r="L142" s="319"/>
    </row>
    <row r="143" spans="1:12" ht="15.75" thickBot="1" x14ac:dyDescent="0.3">
      <c r="A143" s="135"/>
      <c r="B143" s="135"/>
      <c r="C143" s="320"/>
      <c r="D143" s="321"/>
      <c r="E143" s="321"/>
      <c r="F143" s="321"/>
      <c r="G143" s="321"/>
      <c r="H143" s="321"/>
      <c r="I143" s="321"/>
      <c r="J143" s="321"/>
      <c r="K143" s="321"/>
      <c r="L143" s="322"/>
    </row>
    <row r="144" spans="1:12" x14ac:dyDescent="0.25">
      <c r="A144" s="349" t="s">
        <v>3</v>
      </c>
      <c r="B144" s="350"/>
      <c r="C144" s="350"/>
      <c r="D144" s="350"/>
      <c r="E144" s="351" t="s">
        <v>4</v>
      </c>
      <c r="F144" s="351"/>
      <c r="G144" s="351"/>
      <c r="H144" s="351"/>
      <c r="I144" s="352" t="s">
        <v>5</v>
      </c>
      <c r="J144" s="352"/>
      <c r="K144" s="352"/>
      <c r="L144" s="353"/>
    </row>
    <row r="145" spans="1:12" x14ac:dyDescent="0.25">
      <c r="A145" s="337" t="s">
        <v>6</v>
      </c>
      <c r="B145" s="338"/>
      <c r="C145" s="338"/>
      <c r="D145" s="339"/>
      <c r="E145" s="354"/>
      <c r="F145" s="354"/>
      <c r="G145" s="354"/>
      <c r="H145" s="354"/>
      <c r="I145" s="354"/>
      <c r="J145" s="354"/>
      <c r="K145" s="354"/>
      <c r="L145" s="355"/>
    </row>
    <row r="146" spans="1:12" x14ac:dyDescent="0.25">
      <c r="A146" s="356" t="s">
        <v>7</v>
      </c>
      <c r="B146" s="336"/>
      <c r="C146" s="336"/>
      <c r="D146" s="336"/>
      <c r="E146" s="123"/>
      <c r="F146" s="123"/>
      <c r="G146" s="123"/>
      <c r="H146" s="94">
        <v>2026</v>
      </c>
      <c r="I146" s="94">
        <v>2027</v>
      </c>
      <c r="J146" s="94">
        <v>2028</v>
      </c>
      <c r="K146" s="94">
        <v>2029</v>
      </c>
      <c r="L146" s="124" t="s">
        <v>8</v>
      </c>
    </row>
    <row r="147" spans="1:12" x14ac:dyDescent="0.25">
      <c r="A147" s="357" t="s">
        <v>9</v>
      </c>
      <c r="B147" s="358"/>
      <c r="C147" s="358"/>
      <c r="D147" s="125"/>
      <c r="E147" s="125"/>
      <c r="F147" s="125"/>
      <c r="G147" s="125"/>
      <c r="H147" s="126">
        <f>H152+H156</f>
        <v>40000</v>
      </c>
      <c r="I147" s="126">
        <f>I152+I156</f>
        <v>40000</v>
      </c>
      <c r="J147" s="126">
        <f>J152+J156</f>
        <v>40000</v>
      </c>
      <c r="K147" s="126">
        <f>K152+K156</f>
        <v>40000</v>
      </c>
      <c r="L147" s="127">
        <f>SUM(H147:K147)</f>
        <v>160000</v>
      </c>
    </row>
    <row r="148" spans="1:12" ht="15.75" thickBot="1" x14ac:dyDescent="0.3">
      <c r="A148" s="102"/>
      <c r="B148" s="103"/>
      <c r="C148" s="359"/>
      <c r="D148" s="359"/>
      <c r="E148" s="359"/>
      <c r="F148" s="128"/>
      <c r="G148" s="128"/>
      <c r="H148" s="103"/>
      <c r="I148" s="103"/>
      <c r="J148" s="103"/>
      <c r="K148" s="103"/>
      <c r="L148" s="105"/>
    </row>
    <row r="149" spans="1:12" x14ac:dyDescent="0.25">
      <c r="A149" s="273" t="s">
        <v>10</v>
      </c>
      <c r="B149" s="281" t="s">
        <v>11</v>
      </c>
      <c r="C149" s="281"/>
      <c r="D149" s="281"/>
      <c r="E149" s="281"/>
      <c r="F149" s="281" t="s">
        <v>12</v>
      </c>
      <c r="G149" s="283" t="s">
        <v>13</v>
      </c>
      <c r="H149" s="259">
        <v>2026</v>
      </c>
      <c r="I149" s="259">
        <v>2027</v>
      </c>
      <c r="J149" s="259">
        <v>2028</v>
      </c>
      <c r="K149" s="259">
        <v>2029</v>
      </c>
      <c r="L149" s="261" t="s">
        <v>14</v>
      </c>
    </row>
    <row r="150" spans="1:12" x14ac:dyDescent="0.25">
      <c r="A150" s="274"/>
      <c r="B150" s="336"/>
      <c r="C150" s="336"/>
      <c r="D150" s="336"/>
      <c r="E150" s="336"/>
      <c r="F150" s="282"/>
      <c r="G150" s="284"/>
      <c r="H150" s="285"/>
      <c r="I150" s="260"/>
      <c r="J150" s="260"/>
      <c r="K150" s="260"/>
      <c r="L150" s="262"/>
    </row>
    <row r="151" spans="1:12" x14ac:dyDescent="0.25">
      <c r="A151" s="106" t="s">
        <v>15</v>
      </c>
      <c r="B151" s="107" t="s">
        <v>16</v>
      </c>
      <c r="C151" s="326" t="s">
        <v>334</v>
      </c>
      <c r="D151" s="326"/>
      <c r="E151" s="326"/>
      <c r="F151" s="108"/>
      <c r="G151" s="108" t="s">
        <v>17</v>
      </c>
      <c r="H151" s="109">
        <v>1</v>
      </c>
      <c r="I151" s="109">
        <v>1</v>
      </c>
      <c r="J151" s="109">
        <v>1</v>
      </c>
      <c r="K151" s="109">
        <v>1</v>
      </c>
      <c r="L151" s="129">
        <f>SUM(H151:K151)</f>
        <v>4</v>
      </c>
    </row>
    <row r="152" spans="1:12" x14ac:dyDescent="0.25">
      <c r="A152" s="111"/>
      <c r="B152" s="112" t="s">
        <v>18</v>
      </c>
      <c r="C152" s="254" t="s">
        <v>19</v>
      </c>
      <c r="D152" s="254"/>
      <c r="E152" s="254"/>
      <c r="F152" s="108"/>
      <c r="G152" s="108" t="s">
        <v>20</v>
      </c>
      <c r="H152" s="118">
        <v>40000</v>
      </c>
      <c r="I152" s="118">
        <v>40000</v>
      </c>
      <c r="J152" s="118">
        <v>40000</v>
      </c>
      <c r="K152" s="118">
        <v>40000</v>
      </c>
      <c r="L152" s="124">
        <f>SUM(H152:K152)</f>
        <v>160000</v>
      </c>
    </row>
    <row r="153" spans="1:12" x14ac:dyDescent="0.25">
      <c r="A153" s="111"/>
      <c r="B153" s="107" t="s">
        <v>21</v>
      </c>
      <c r="C153" s="254" t="s">
        <v>43</v>
      </c>
      <c r="D153" s="254"/>
      <c r="E153" s="254"/>
      <c r="F153" s="108"/>
      <c r="G153" s="108"/>
      <c r="H153" s="114"/>
      <c r="I153" s="114"/>
      <c r="J153" s="114"/>
      <c r="K153" s="114"/>
      <c r="L153" s="124"/>
    </row>
    <row r="154" spans="1:12" x14ac:dyDescent="0.25">
      <c r="A154" s="111"/>
      <c r="B154" s="112" t="s">
        <v>22</v>
      </c>
      <c r="C154" s="334" t="s">
        <v>40</v>
      </c>
      <c r="D154" s="334"/>
      <c r="E154" s="334"/>
      <c r="F154" s="108"/>
      <c r="G154" s="115"/>
      <c r="H154" s="116"/>
      <c r="I154" s="116"/>
      <c r="J154" s="116"/>
      <c r="K154" s="116"/>
      <c r="L154" s="131"/>
    </row>
    <row r="155" spans="1:12" x14ac:dyDescent="0.25">
      <c r="A155" s="106"/>
      <c r="B155" s="107" t="s">
        <v>16</v>
      </c>
      <c r="C155" s="326"/>
      <c r="D155" s="326"/>
      <c r="E155" s="326"/>
      <c r="F155" s="108"/>
      <c r="G155" s="108" t="s">
        <v>17</v>
      </c>
      <c r="H155" s="109">
        <v>1</v>
      </c>
      <c r="I155" s="109">
        <v>1</v>
      </c>
      <c r="J155" s="109">
        <v>1</v>
      </c>
      <c r="K155" s="109">
        <v>1</v>
      </c>
      <c r="L155" s="129">
        <f>SUM(H155:K155)</f>
        <v>4</v>
      </c>
    </row>
    <row r="156" spans="1:12" x14ac:dyDescent="0.25">
      <c r="A156" s="111"/>
      <c r="B156" s="112" t="s">
        <v>18</v>
      </c>
      <c r="C156" s="254"/>
      <c r="D156" s="254"/>
      <c r="E156" s="254"/>
      <c r="F156" s="108"/>
      <c r="G156" s="108" t="s">
        <v>20</v>
      </c>
      <c r="H156" s="134"/>
      <c r="I156" s="118"/>
      <c r="J156" s="134"/>
      <c r="K156" s="118"/>
      <c r="L156" s="124"/>
    </row>
    <row r="157" spans="1:12" x14ac:dyDescent="0.25">
      <c r="A157" s="111"/>
      <c r="B157" s="107" t="s">
        <v>21</v>
      </c>
      <c r="C157" s="254"/>
      <c r="D157" s="254"/>
      <c r="E157" s="254"/>
      <c r="F157" s="108"/>
      <c r="G157" s="108"/>
      <c r="H157" s="114"/>
      <c r="I157" s="114"/>
      <c r="J157" s="114"/>
      <c r="K157" s="114"/>
      <c r="L157" s="124"/>
    </row>
    <row r="158" spans="1:12" x14ac:dyDescent="0.25">
      <c r="A158" s="111"/>
      <c r="B158" s="112" t="s">
        <v>22</v>
      </c>
      <c r="C158" s="263"/>
      <c r="D158" s="263"/>
      <c r="E158" s="263"/>
      <c r="F158" s="108"/>
      <c r="G158" s="115"/>
      <c r="H158" s="116"/>
      <c r="I158" s="116"/>
      <c r="J158" s="116"/>
      <c r="K158" s="116"/>
      <c r="L158" s="131"/>
    </row>
    <row r="159" spans="1:12" x14ac:dyDescent="0.25">
      <c r="A159" s="106"/>
      <c r="B159" s="107" t="s">
        <v>16</v>
      </c>
      <c r="C159" s="253"/>
      <c r="D159" s="253"/>
      <c r="E159" s="253"/>
      <c r="F159" s="108"/>
      <c r="G159" s="108" t="s">
        <v>17</v>
      </c>
      <c r="H159" s="109"/>
      <c r="I159" s="109"/>
      <c r="J159" s="109"/>
      <c r="K159" s="109"/>
      <c r="L159" s="129"/>
    </row>
    <row r="160" spans="1:12" x14ac:dyDescent="0.25">
      <c r="A160" s="111"/>
      <c r="B160" s="112" t="s">
        <v>18</v>
      </c>
      <c r="C160" s="254"/>
      <c r="D160" s="254"/>
      <c r="E160" s="254"/>
      <c r="F160" s="108"/>
      <c r="G160" s="108" t="s">
        <v>20</v>
      </c>
      <c r="H160" s="114"/>
      <c r="I160" s="114"/>
      <c r="J160" s="114"/>
      <c r="K160" s="114"/>
      <c r="L160" s="124"/>
    </row>
    <row r="161" spans="1:12" x14ac:dyDescent="0.25">
      <c r="A161" s="111"/>
      <c r="B161" s="107" t="s">
        <v>21</v>
      </c>
      <c r="C161" s="254"/>
      <c r="D161" s="254"/>
      <c r="E161" s="254"/>
      <c r="F161" s="108"/>
      <c r="G161" s="108"/>
      <c r="H161" s="114"/>
      <c r="I161" s="114"/>
      <c r="J161" s="114"/>
      <c r="K161" s="114"/>
      <c r="L161" s="124"/>
    </row>
    <row r="162" spans="1:12" ht="15.75" thickBot="1" x14ac:dyDescent="0.3">
      <c r="A162" s="111"/>
      <c r="B162" s="112" t="s">
        <v>22</v>
      </c>
      <c r="C162" s="255"/>
      <c r="D162" s="255"/>
      <c r="E162" s="255"/>
      <c r="F162" s="108"/>
      <c r="G162" s="115"/>
      <c r="H162" s="116"/>
      <c r="I162" s="116"/>
      <c r="J162" s="116"/>
      <c r="K162" s="116"/>
      <c r="L162" s="131"/>
    </row>
    <row r="163" spans="1:12" ht="15.75" thickBot="1" x14ac:dyDescent="0.3">
      <c r="A163" s="345" t="s">
        <v>23</v>
      </c>
      <c r="B163" s="346"/>
      <c r="C163" s="346"/>
      <c r="D163" s="346"/>
      <c r="E163" s="346"/>
      <c r="F163" s="347"/>
      <c r="G163" s="347"/>
      <c r="H163" s="347"/>
      <c r="I163" s="347"/>
      <c r="J163" s="347"/>
      <c r="K163" s="347"/>
      <c r="L163" s="348"/>
    </row>
    <row r="164" spans="1:12" x14ac:dyDescent="0.25">
      <c r="A164" s="1"/>
      <c r="B164" s="1"/>
      <c r="C164" s="1"/>
      <c r="D164" s="1"/>
      <c r="E164" s="1"/>
      <c r="F164" s="88"/>
      <c r="G164" s="88"/>
      <c r="H164" s="88"/>
      <c r="I164" s="88"/>
      <c r="J164" s="88"/>
      <c r="K164" s="88"/>
      <c r="L164" s="88"/>
    </row>
    <row r="165" spans="1:12" x14ac:dyDescent="0.25">
      <c r="A165" s="1"/>
      <c r="B165" s="1"/>
      <c r="C165" s="1"/>
      <c r="D165" s="1"/>
      <c r="E165" s="1"/>
      <c r="F165" s="88"/>
      <c r="G165" s="88"/>
      <c r="H165" s="88"/>
      <c r="I165" s="88"/>
      <c r="J165" s="88"/>
      <c r="K165" s="88"/>
      <c r="L165" s="88"/>
    </row>
    <row r="166" spans="1:12" x14ac:dyDescent="0.25">
      <c r="A166" s="1"/>
      <c r="B166" s="1"/>
      <c r="C166" s="1"/>
      <c r="D166" s="1"/>
      <c r="E166" s="1"/>
      <c r="F166" s="88"/>
      <c r="G166" s="88"/>
      <c r="H166" s="88"/>
      <c r="I166" s="88"/>
      <c r="J166" s="88"/>
      <c r="K166" s="88"/>
      <c r="L166" s="88"/>
    </row>
    <row r="167" spans="1:12" x14ac:dyDescent="0.25">
      <c r="A167" s="1"/>
      <c r="B167" s="1"/>
      <c r="C167" s="1"/>
      <c r="D167" s="1"/>
      <c r="E167" s="1"/>
      <c r="F167" s="88"/>
      <c r="G167" s="88"/>
      <c r="H167" s="88"/>
      <c r="I167" s="88"/>
      <c r="J167" s="88"/>
      <c r="K167" s="88"/>
      <c r="L167" s="88"/>
    </row>
    <row r="168" spans="1:12" x14ac:dyDescent="0.25">
      <c r="A168" s="1"/>
      <c r="B168" s="1"/>
      <c r="C168" s="1"/>
      <c r="D168" s="1"/>
      <c r="E168" s="1"/>
      <c r="F168" s="88"/>
      <c r="G168" s="88"/>
      <c r="H168" s="88"/>
      <c r="I168" s="88"/>
      <c r="J168" s="88"/>
      <c r="K168" s="88"/>
      <c r="L168" s="88"/>
    </row>
    <row r="169" spans="1:12" x14ac:dyDescent="0.25">
      <c r="A169" s="1"/>
      <c r="B169" s="1"/>
      <c r="C169" s="1"/>
      <c r="D169" s="1"/>
      <c r="E169" s="1"/>
      <c r="F169" s="88"/>
      <c r="G169" s="88"/>
      <c r="H169" s="88"/>
      <c r="I169" s="88"/>
      <c r="J169" s="88"/>
      <c r="K169" s="88"/>
      <c r="L169" s="88"/>
    </row>
    <row r="170" spans="1:12" x14ac:dyDescent="0.25">
      <c r="A170" s="1"/>
      <c r="B170" s="1"/>
      <c r="C170" s="1"/>
      <c r="D170" s="1"/>
      <c r="E170" s="1"/>
      <c r="F170" s="88"/>
      <c r="G170" s="88"/>
      <c r="H170" s="88"/>
      <c r="I170" s="88"/>
      <c r="J170" s="88"/>
      <c r="K170" s="88"/>
      <c r="L170" s="88"/>
    </row>
    <row r="171" spans="1:12" x14ac:dyDescent="0.25">
      <c r="A171" s="1"/>
      <c r="B171" s="1"/>
      <c r="C171" s="1"/>
      <c r="D171" s="1"/>
      <c r="E171" s="1"/>
      <c r="F171" s="88"/>
      <c r="G171" s="88"/>
      <c r="H171" s="88"/>
      <c r="I171" s="88"/>
      <c r="J171" s="88"/>
      <c r="K171" s="88"/>
      <c r="L171" s="88"/>
    </row>
    <row r="172" spans="1:12" x14ac:dyDescent="0.25">
      <c r="A172" s="1"/>
      <c r="B172" s="1"/>
      <c r="C172" s="1"/>
      <c r="D172" s="1"/>
      <c r="E172" s="1"/>
      <c r="F172" s="88"/>
      <c r="G172" s="88"/>
      <c r="H172" s="88"/>
      <c r="I172" s="88"/>
      <c r="J172" s="88"/>
      <c r="K172" s="88"/>
      <c r="L172" s="88"/>
    </row>
    <row r="173" spans="1:12" x14ac:dyDescent="0.25">
      <c r="A173" s="1"/>
      <c r="B173" s="1"/>
      <c r="C173" s="1"/>
      <c r="D173" s="1"/>
      <c r="E173" s="1"/>
      <c r="F173" s="88"/>
      <c r="G173" s="88"/>
      <c r="H173" s="88"/>
      <c r="I173" s="88"/>
      <c r="J173" s="88"/>
      <c r="K173" s="88"/>
      <c r="L173" s="88"/>
    </row>
    <row r="174" spans="1:12" x14ac:dyDescent="0.25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</row>
    <row r="175" spans="1:12" x14ac:dyDescent="0.25">
      <c r="A175" s="452" t="s">
        <v>49</v>
      </c>
      <c r="B175" s="453"/>
      <c r="C175" s="453"/>
      <c r="D175" s="453"/>
      <c r="E175" s="453"/>
      <c r="F175" s="453"/>
      <c r="G175" s="453"/>
      <c r="H175" s="453"/>
      <c r="I175" s="453"/>
      <c r="J175" s="453"/>
      <c r="K175" s="453"/>
      <c r="L175" s="453"/>
    </row>
    <row r="176" spans="1:12" x14ac:dyDescent="0.25">
      <c r="A176" s="454" t="s">
        <v>50</v>
      </c>
      <c r="B176" s="454"/>
      <c r="C176" s="454"/>
      <c r="D176" s="454"/>
      <c r="E176" s="454"/>
      <c r="F176" s="454"/>
      <c r="G176" s="454"/>
      <c r="H176" s="454"/>
      <c r="I176" s="454"/>
      <c r="J176" s="454"/>
      <c r="K176" s="454"/>
      <c r="L176" s="454"/>
    </row>
    <row r="177" spans="1:15" ht="15.75" thickBot="1" x14ac:dyDescent="0.3">
      <c r="A177" s="455" t="s">
        <v>51</v>
      </c>
      <c r="B177" s="455"/>
      <c r="C177" s="455"/>
      <c r="D177" s="455"/>
      <c r="E177" s="455"/>
      <c r="F177" s="455"/>
      <c r="G177" s="455"/>
      <c r="H177" s="455"/>
      <c r="I177" s="455"/>
      <c r="J177" s="455"/>
      <c r="K177" s="455"/>
      <c r="L177" s="455"/>
    </row>
    <row r="178" spans="1:15" ht="15.75" thickBot="1" x14ac:dyDescent="0.3">
      <c r="A178" s="286" t="s">
        <v>1</v>
      </c>
      <c r="B178" s="425"/>
      <c r="C178" s="314" t="s">
        <v>37</v>
      </c>
      <c r="D178" s="315"/>
      <c r="E178" s="315"/>
      <c r="F178" s="315"/>
      <c r="G178" s="315"/>
      <c r="H178" s="315"/>
      <c r="I178" s="315"/>
      <c r="J178" s="315"/>
      <c r="K178" s="315"/>
      <c r="L178" s="316"/>
    </row>
    <row r="179" spans="1:15" x14ac:dyDescent="0.25">
      <c r="A179" s="286" t="s">
        <v>2</v>
      </c>
      <c r="B179" s="286"/>
      <c r="C179" s="317" t="s">
        <v>46</v>
      </c>
      <c r="D179" s="318"/>
      <c r="E179" s="318"/>
      <c r="F179" s="318"/>
      <c r="G179" s="318"/>
      <c r="H179" s="318"/>
      <c r="I179" s="318"/>
      <c r="J179" s="318"/>
      <c r="K179" s="318"/>
      <c r="L179" s="319"/>
    </row>
    <row r="180" spans="1:15" ht="15.75" thickBot="1" x14ac:dyDescent="0.3">
      <c r="A180" s="89"/>
      <c r="B180" s="89"/>
      <c r="C180" s="320"/>
      <c r="D180" s="321"/>
      <c r="E180" s="321"/>
      <c r="F180" s="321"/>
      <c r="G180" s="321"/>
      <c r="H180" s="321"/>
      <c r="I180" s="321"/>
      <c r="J180" s="321"/>
      <c r="K180" s="321"/>
      <c r="L180" s="322"/>
    </row>
    <row r="181" spans="1:15" x14ac:dyDescent="0.25">
      <c r="A181" s="349" t="s">
        <v>3</v>
      </c>
      <c r="B181" s="350"/>
      <c r="C181" s="350"/>
      <c r="D181" s="350"/>
      <c r="E181" s="351" t="s">
        <v>4</v>
      </c>
      <c r="F181" s="351"/>
      <c r="G181" s="351"/>
      <c r="H181" s="351"/>
      <c r="I181" s="352" t="s">
        <v>5</v>
      </c>
      <c r="J181" s="352"/>
      <c r="K181" s="352"/>
      <c r="L181" s="353"/>
    </row>
    <row r="182" spans="1:15" x14ac:dyDescent="0.25">
      <c r="A182" s="337" t="s">
        <v>6</v>
      </c>
      <c r="B182" s="338"/>
      <c r="C182" s="338"/>
      <c r="D182" s="339"/>
      <c r="E182" s="354"/>
      <c r="F182" s="354"/>
      <c r="G182" s="354"/>
      <c r="H182" s="354"/>
      <c r="I182" s="354"/>
      <c r="J182" s="354"/>
      <c r="K182" s="354"/>
      <c r="L182" s="355"/>
    </row>
    <row r="183" spans="1:15" x14ac:dyDescent="0.25">
      <c r="A183" s="356" t="s">
        <v>7</v>
      </c>
      <c r="B183" s="336"/>
      <c r="C183" s="336"/>
      <c r="D183" s="336"/>
      <c r="E183" s="123"/>
      <c r="F183" s="123"/>
      <c r="G183" s="123"/>
      <c r="H183" s="94">
        <v>2026</v>
      </c>
      <c r="I183" s="94">
        <v>2027</v>
      </c>
      <c r="J183" s="94">
        <v>2028</v>
      </c>
      <c r="K183" s="94">
        <v>2029</v>
      </c>
      <c r="L183" s="124" t="s">
        <v>8</v>
      </c>
    </row>
    <row r="184" spans="1:15" x14ac:dyDescent="0.25">
      <c r="A184" s="357" t="s">
        <v>9</v>
      </c>
      <c r="B184" s="358"/>
      <c r="C184" s="358"/>
      <c r="D184" s="125"/>
      <c r="E184" s="125"/>
      <c r="F184" s="125"/>
      <c r="G184" s="125"/>
      <c r="H184" s="126">
        <f>H189+H193+H197+H201+H205+H209</f>
        <v>10674545.43</v>
      </c>
      <c r="I184" s="126">
        <f>I189+I193+I197+I201+I205+I209</f>
        <v>10843775.170000002</v>
      </c>
      <c r="J184" s="126">
        <f>J189+J193+J197+J201+J205+J209</f>
        <v>11013736.02</v>
      </c>
      <c r="K184" s="126">
        <f>K189+K193+K197+K201+K205+K209</f>
        <v>11405554.979999999</v>
      </c>
      <c r="L184" s="127">
        <f>SUM(H184:K184)</f>
        <v>43937611.600000001</v>
      </c>
    </row>
    <row r="185" spans="1:15" ht="15.75" thickBot="1" x14ac:dyDescent="0.3">
      <c r="A185" s="102"/>
      <c r="B185" s="103"/>
      <c r="C185" s="359"/>
      <c r="D185" s="359"/>
      <c r="E185" s="359"/>
      <c r="F185" s="128"/>
      <c r="G185" s="128"/>
      <c r="H185" s="103"/>
      <c r="I185" s="103"/>
      <c r="J185" s="103"/>
      <c r="K185" s="103"/>
      <c r="L185" s="105"/>
    </row>
    <row r="186" spans="1:15" x14ac:dyDescent="0.25">
      <c r="A186" s="273" t="s">
        <v>10</v>
      </c>
      <c r="B186" s="281" t="s">
        <v>11</v>
      </c>
      <c r="C186" s="281"/>
      <c r="D186" s="281"/>
      <c r="E186" s="281"/>
      <c r="F186" s="281" t="s">
        <v>12</v>
      </c>
      <c r="G186" s="283" t="s">
        <v>13</v>
      </c>
      <c r="H186" s="259">
        <v>2026</v>
      </c>
      <c r="I186" s="259">
        <v>2027</v>
      </c>
      <c r="J186" s="259">
        <v>2028</v>
      </c>
      <c r="K186" s="259">
        <v>2029</v>
      </c>
      <c r="L186" s="261" t="s">
        <v>14</v>
      </c>
    </row>
    <row r="187" spans="1:15" x14ac:dyDescent="0.25">
      <c r="A187" s="274"/>
      <c r="B187" s="336"/>
      <c r="C187" s="336"/>
      <c r="D187" s="336"/>
      <c r="E187" s="336"/>
      <c r="F187" s="282"/>
      <c r="G187" s="284"/>
      <c r="H187" s="285"/>
      <c r="I187" s="260"/>
      <c r="J187" s="260"/>
      <c r="K187" s="260"/>
      <c r="L187" s="262"/>
    </row>
    <row r="188" spans="1:15" x14ac:dyDescent="0.25">
      <c r="A188" s="106" t="s">
        <v>15</v>
      </c>
      <c r="B188" s="107" t="s">
        <v>16</v>
      </c>
      <c r="C188" s="326" t="s">
        <v>335</v>
      </c>
      <c r="D188" s="326"/>
      <c r="E188" s="326"/>
      <c r="F188" s="108"/>
      <c r="G188" s="108" t="s">
        <v>17</v>
      </c>
      <c r="H188" s="109">
        <v>1</v>
      </c>
      <c r="I188" s="109">
        <v>1</v>
      </c>
      <c r="J188" s="109">
        <v>1</v>
      </c>
      <c r="K188" s="109">
        <v>1</v>
      </c>
      <c r="L188" s="129">
        <f>SUM(H188:K188)</f>
        <v>4</v>
      </c>
      <c r="O188" s="8"/>
    </row>
    <row r="189" spans="1:15" x14ac:dyDescent="0.25">
      <c r="A189" s="111"/>
      <c r="B189" s="112" t="s">
        <v>18</v>
      </c>
      <c r="C189" s="333" t="s">
        <v>19</v>
      </c>
      <c r="D189" s="333"/>
      <c r="E189" s="333"/>
      <c r="F189" s="108"/>
      <c r="G189" s="108" t="s">
        <v>20</v>
      </c>
      <c r="H189" s="118">
        <f>8345258.85-90000+1327286.58-H201-338000</f>
        <v>9204545.4299999997</v>
      </c>
      <c r="I189" s="118">
        <f>8492384.21-90000+1359390.97-I201-348000.01</f>
        <v>9373775.1700000018</v>
      </c>
      <c r="J189" s="118">
        <f>8449494.45-90000+1462241.57-J201-358000</f>
        <v>9423736.0199999996</v>
      </c>
      <c r="K189" s="118">
        <f>8793441.2-90000+1420113.78-K201-368000</f>
        <v>9715554.9799999986</v>
      </c>
      <c r="L189" s="124">
        <f>SUM(H189:K189)</f>
        <v>37717611.600000001</v>
      </c>
    </row>
    <row r="190" spans="1:15" x14ac:dyDescent="0.25">
      <c r="A190" s="111"/>
      <c r="B190" s="107" t="s">
        <v>21</v>
      </c>
      <c r="C190" s="333" t="s">
        <v>43</v>
      </c>
      <c r="D190" s="333"/>
      <c r="E190" s="333"/>
      <c r="F190" s="108"/>
      <c r="G190" s="108"/>
      <c r="H190" s="114"/>
      <c r="I190" s="114"/>
      <c r="J190" s="114"/>
      <c r="K190" s="114"/>
      <c r="L190" s="124"/>
    </row>
    <row r="191" spans="1:15" x14ac:dyDescent="0.25">
      <c r="A191" s="111"/>
      <c r="B191" s="112" t="s">
        <v>22</v>
      </c>
      <c r="C191" s="334" t="s">
        <v>40</v>
      </c>
      <c r="D191" s="334"/>
      <c r="E191" s="334"/>
      <c r="F191" s="108"/>
      <c r="G191" s="115"/>
      <c r="H191" s="116"/>
      <c r="I191" s="116"/>
      <c r="J191" s="116"/>
      <c r="K191" s="116"/>
      <c r="L191" s="131"/>
    </row>
    <row r="192" spans="1:15" x14ac:dyDescent="0.25">
      <c r="A192" s="106" t="s">
        <v>34</v>
      </c>
      <c r="B192" s="107" t="s">
        <v>16</v>
      </c>
      <c r="C192" s="326" t="s">
        <v>336</v>
      </c>
      <c r="D192" s="326"/>
      <c r="E192" s="326"/>
      <c r="F192" s="108"/>
      <c r="G192" s="108" t="s">
        <v>17</v>
      </c>
      <c r="H192" s="109">
        <v>1</v>
      </c>
      <c r="I192" s="109">
        <v>1</v>
      </c>
      <c r="J192" s="109">
        <v>1</v>
      </c>
      <c r="K192" s="109">
        <v>1</v>
      </c>
      <c r="L192" s="129">
        <f>SUM(H192:K192)</f>
        <v>4</v>
      </c>
    </row>
    <row r="193" spans="1:12" x14ac:dyDescent="0.25">
      <c r="A193" s="111"/>
      <c r="B193" s="112" t="s">
        <v>18</v>
      </c>
      <c r="C193" s="333" t="s">
        <v>52</v>
      </c>
      <c r="D193" s="333"/>
      <c r="E193" s="333"/>
      <c r="F193" s="108"/>
      <c r="G193" s="108" t="s">
        <v>20</v>
      </c>
      <c r="H193" s="118">
        <v>40000</v>
      </c>
      <c r="I193" s="118">
        <v>40000</v>
      </c>
      <c r="J193" s="118">
        <v>50000</v>
      </c>
      <c r="K193" s="118">
        <v>50000</v>
      </c>
      <c r="L193" s="124">
        <f>SUM(H193:K193)</f>
        <v>180000</v>
      </c>
    </row>
    <row r="194" spans="1:12" x14ac:dyDescent="0.25">
      <c r="A194" s="111"/>
      <c r="B194" s="107" t="s">
        <v>21</v>
      </c>
      <c r="C194" s="333" t="s">
        <v>43</v>
      </c>
      <c r="D194" s="333"/>
      <c r="E194" s="333"/>
      <c r="F194" s="108"/>
      <c r="G194" s="108"/>
      <c r="H194" s="114"/>
      <c r="I194" s="114"/>
      <c r="J194" s="114"/>
      <c r="K194" s="114"/>
      <c r="L194" s="124"/>
    </row>
    <row r="195" spans="1:12" x14ac:dyDescent="0.25">
      <c r="A195" s="111"/>
      <c r="B195" s="112" t="s">
        <v>22</v>
      </c>
      <c r="C195" s="334" t="s">
        <v>53</v>
      </c>
      <c r="D195" s="334"/>
      <c r="E195" s="334"/>
      <c r="F195" s="108"/>
      <c r="G195" s="115"/>
      <c r="H195" s="116"/>
      <c r="I195" s="116"/>
      <c r="J195" s="116"/>
      <c r="K195" s="116"/>
      <c r="L195" s="131"/>
    </row>
    <row r="196" spans="1:12" x14ac:dyDescent="0.25">
      <c r="A196" s="106" t="s">
        <v>34</v>
      </c>
      <c r="B196" s="107" t="s">
        <v>16</v>
      </c>
      <c r="C196" s="326" t="s">
        <v>337</v>
      </c>
      <c r="D196" s="326"/>
      <c r="E196" s="326"/>
      <c r="F196" s="108"/>
      <c r="G196" s="108" t="s">
        <v>17</v>
      </c>
      <c r="H196" s="109">
        <v>1</v>
      </c>
      <c r="I196" s="109">
        <v>1</v>
      </c>
      <c r="J196" s="109">
        <v>1</v>
      </c>
      <c r="K196" s="109">
        <v>1</v>
      </c>
      <c r="L196" s="129">
        <f>SUM(H196:K196)</f>
        <v>4</v>
      </c>
    </row>
    <row r="197" spans="1:12" x14ac:dyDescent="0.25">
      <c r="A197" s="111"/>
      <c r="B197" s="112" t="s">
        <v>18</v>
      </c>
      <c r="C197" s="254" t="s">
        <v>35</v>
      </c>
      <c r="D197" s="254"/>
      <c r="E197" s="254"/>
      <c r="F197" s="108"/>
      <c r="G197" s="108" t="s">
        <v>20</v>
      </c>
      <c r="H197" s="118">
        <v>150000</v>
      </c>
      <c r="I197" s="118">
        <v>50000</v>
      </c>
      <c r="J197" s="118">
        <v>60000</v>
      </c>
      <c r="K197" s="118">
        <v>60000</v>
      </c>
      <c r="L197" s="124">
        <f>SUM(H197:K197)</f>
        <v>320000</v>
      </c>
    </row>
    <row r="198" spans="1:12" x14ac:dyDescent="0.25">
      <c r="A198" s="111"/>
      <c r="B198" s="107" t="s">
        <v>21</v>
      </c>
      <c r="C198" s="254" t="s">
        <v>43</v>
      </c>
      <c r="D198" s="254"/>
      <c r="E198" s="254"/>
      <c r="F198" s="108"/>
      <c r="G198" s="108"/>
      <c r="H198" s="114"/>
      <c r="I198" s="114"/>
      <c r="J198" s="114"/>
      <c r="K198" s="114"/>
      <c r="L198" s="124"/>
    </row>
    <row r="199" spans="1:12" x14ac:dyDescent="0.25">
      <c r="A199" s="111"/>
      <c r="B199" s="112" t="s">
        <v>22</v>
      </c>
      <c r="C199" s="255" t="s">
        <v>40</v>
      </c>
      <c r="D199" s="255"/>
      <c r="E199" s="255"/>
      <c r="F199" s="108"/>
      <c r="G199" s="115"/>
      <c r="H199" s="116"/>
      <c r="I199" s="116"/>
      <c r="J199" s="116"/>
      <c r="K199" s="116"/>
      <c r="L199" s="131"/>
    </row>
    <row r="200" spans="1:12" x14ac:dyDescent="0.25">
      <c r="A200" s="106" t="s">
        <v>15</v>
      </c>
      <c r="B200" s="107" t="s">
        <v>16</v>
      </c>
      <c r="C200" s="326" t="s">
        <v>338</v>
      </c>
      <c r="D200" s="326"/>
      <c r="E200" s="326"/>
      <c r="F200" s="108"/>
      <c r="G200" s="108" t="s">
        <v>17</v>
      </c>
      <c r="H200" s="109">
        <v>1</v>
      </c>
      <c r="I200" s="109">
        <v>1</v>
      </c>
      <c r="J200" s="109">
        <v>1</v>
      </c>
      <c r="K200" s="109">
        <v>1</v>
      </c>
      <c r="L200" s="129">
        <f>SUM(H200:K200)</f>
        <v>4</v>
      </c>
    </row>
    <row r="201" spans="1:12" x14ac:dyDescent="0.25">
      <c r="A201" s="111"/>
      <c r="B201" s="112" t="s">
        <v>18</v>
      </c>
      <c r="C201" s="254" t="s">
        <v>19</v>
      </c>
      <c r="D201" s="254"/>
      <c r="E201" s="254"/>
      <c r="F201" s="108"/>
      <c r="G201" s="108" t="s">
        <v>20</v>
      </c>
      <c r="H201" s="118">
        <v>40000</v>
      </c>
      <c r="I201" s="118">
        <v>40000</v>
      </c>
      <c r="J201" s="118">
        <v>40000</v>
      </c>
      <c r="K201" s="118">
        <v>40000</v>
      </c>
      <c r="L201" s="124">
        <f>SUM(H201:K201)</f>
        <v>160000</v>
      </c>
    </row>
    <row r="202" spans="1:12" x14ac:dyDescent="0.25">
      <c r="A202" s="111"/>
      <c r="B202" s="107" t="s">
        <v>21</v>
      </c>
      <c r="C202" s="254" t="s">
        <v>43</v>
      </c>
      <c r="D202" s="254"/>
      <c r="E202" s="254"/>
      <c r="F202" s="108"/>
      <c r="G202" s="108"/>
      <c r="H202" s="114"/>
      <c r="I202" s="114"/>
      <c r="J202" s="114"/>
      <c r="K202" s="114"/>
      <c r="L202" s="124"/>
    </row>
    <row r="203" spans="1:12" x14ac:dyDescent="0.25">
      <c r="A203" s="111"/>
      <c r="B203" s="112" t="s">
        <v>22</v>
      </c>
      <c r="C203" s="255" t="s">
        <v>40</v>
      </c>
      <c r="D203" s="255"/>
      <c r="E203" s="255"/>
      <c r="F203" s="108"/>
      <c r="G203" s="115"/>
      <c r="H203" s="116"/>
      <c r="I203" s="116"/>
      <c r="J203" s="116"/>
      <c r="K203" s="116"/>
      <c r="L203" s="131"/>
    </row>
    <row r="204" spans="1:12" x14ac:dyDescent="0.25">
      <c r="A204" s="106" t="s">
        <v>15</v>
      </c>
      <c r="B204" s="107" t="s">
        <v>16</v>
      </c>
      <c r="C204" s="253" t="s">
        <v>339</v>
      </c>
      <c r="D204" s="253"/>
      <c r="E204" s="253"/>
      <c r="F204" s="108"/>
      <c r="G204" s="108" t="s">
        <v>17</v>
      </c>
      <c r="H204" s="109">
        <v>1</v>
      </c>
      <c r="I204" s="109">
        <v>1</v>
      </c>
      <c r="J204" s="109">
        <v>1</v>
      </c>
      <c r="K204" s="109">
        <v>1</v>
      </c>
      <c r="L204" s="129">
        <f>SUM(H204:K204)</f>
        <v>4</v>
      </c>
    </row>
    <row r="205" spans="1:12" x14ac:dyDescent="0.25">
      <c r="A205" s="111"/>
      <c r="B205" s="112" t="s">
        <v>18</v>
      </c>
      <c r="C205" s="254" t="s">
        <v>19</v>
      </c>
      <c r="D205" s="254"/>
      <c r="E205" s="254"/>
      <c r="F205" s="108"/>
      <c r="G205" s="108" t="s">
        <v>20</v>
      </c>
      <c r="H205" s="118">
        <v>1200000</v>
      </c>
      <c r="I205" s="118">
        <v>1300000</v>
      </c>
      <c r="J205" s="118">
        <v>1400000</v>
      </c>
      <c r="K205" s="118">
        <v>1500000</v>
      </c>
      <c r="L205" s="124">
        <f>SUM(H205:K205)</f>
        <v>5400000</v>
      </c>
    </row>
    <row r="206" spans="1:12" x14ac:dyDescent="0.25">
      <c r="A206" s="111"/>
      <c r="B206" s="107" t="s">
        <v>21</v>
      </c>
      <c r="C206" s="254" t="s">
        <v>43</v>
      </c>
      <c r="D206" s="254"/>
      <c r="E206" s="254"/>
      <c r="F206" s="108"/>
      <c r="G206" s="108"/>
      <c r="H206" s="114"/>
      <c r="I206" s="114"/>
      <c r="J206" s="114"/>
      <c r="K206" s="114"/>
      <c r="L206" s="124"/>
    </row>
    <row r="207" spans="1:12" x14ac:dyDescent="0.25">
      <c r="A207" s="111"/>
      <c r="B207" s="112" t="s">
        <v>22</v>
      </c>
      <c r="C207" s="255" t="s">
        <v>40</v>
      </c>
      <c r="D207" s="255"/>
      <c r="E207" s="255"/>
      <c r="F207" s="108"/>
      <c r="G207" s="115"/>
      <c r="H207" s="116"/>
      <c r="I207" s="116"/>
      <c r="J207" s="116"/>
      <c r="K207" s="116"/>
      <c r="L207" s="131"/>
    </row>
    <row r="208" spans="1:12" x14ac:dyDescent="0.25">
      <c r="A208" s="106" t="s">
        <v>15</v>
      </c>
      <c r="B208" s="107" t="s">
        <v>16</v>
      </c>
      <c r="C208" s="253" t="s">
        <v>340</v>
      </c>
      <c r="D208" s="253"/>
      <c r="E208" s="253"/>
      <c r="F208" s="108"/>
      <c r="G208" s="108" t="s">
        <v>17</v>
      </c>
      <c r="H208" s="109"/>
      <c r="I208" s="109"/>
      <c r="J208" s="109"/>
      <c r="K208" s="109"/>
      <c r="L208" s="129"/>
    </row>
    <row r="209" spans="1:12" x14ac:dyDescent="0.25">
      <c r="A209" s="111"/>
      <c r="B209" s="112" t="s">
        <v>18</v>
      </c>
      <c r="C209" s="254" t="s">
        <v>19</v>
      </c>
      <c r="D209" s="254"/>
      <c r="E209" s="254"/>
      <c r="F209" s="108"/>
      <c r="G209" s="108" t="s">
        <v>20</v>
      </c>
      <c r="H209" s="114">
        <v>40000</v>
      </c>
      <c r="I209" s="114">
        <v>40000</v>
      </c>
      <c r="J209" s="114">
        <v>40000</v>
      </c>
      <c r="K209" s="114">
        <v>40000</v>
      </c>
      <c r="L209" s="124">
        <f>H209+I209+J209+K209</f>
        <v>160000</v>
      </c>
    </row>
    <row r="210" spans="1:12" x14ac:dyDescent="0.25">
      <c r="A210" s="111"/>
      <c r="B210" s="107" t="s">
        <v>21</v>
      </c>
      <c r="C210" s="254" t="s">
        <v>43</v>
      </c>
      <c r="D210" s="254"/>
      <c r="E210" s="254"/>
      <c r="F210" s="108"/>
      <c r="G210" s="108"/>
      <c r="H210" s="114"/>
      <c r="I210" s="114"/>
      <c r="J210" s="114"/>
      <c r="K210" s="114"/>
      <c r="L210" s="124"/>
    </row>
    <row r="211" spans="1:12" ht="15.75" thickBot="1" x14ac:dyDescent="0.3">
      <c r="A211" s="119"/>
      <c r="B211" s="120" t="s">
        <v>22</v>
      </c>
      <c r="C211" s="255" t="s">
        <v>40</v>
      </c>
      <c r="D211" s="255"/>
      <c r="E211" s="255"/>
      <c r="F211" s="132"/>
      <c r="G211" s="121"/>
      <c r="H211" s="122"/>
      <c r="I211" s="122"/>
      <c r="J211" s="122"/>
      <c r="K211" s="122"/>
      <c r="L211" s="133"/>
    </row>
    <row r="212" spans="1:12" ht="15.75" thickBot="1" x14ac:dyDescent="0.3">
      <c r="A212" s="345" t="s">
        <v>23</v>
      </c>
      <c r="B212" s="346"/>
      <c r="C212" s="346"/>
      <c r="D212" s="346"/>
      <c r="E212" s="346"/>
      <c r="F212" s="347"/>
      <c r="G212" s="347"/>
      <c r="H212" s="347"/>
      <c r="I212" s="347"/>
      <c r="J212" s="347"/>
      <c r="K212" s="347"/>
      <c r="L212" s="348"/>
    </row>
    <row r="213" spans="1:12" x14ac:dyDescent="0.25">
      <c r="A213" s="1"/>
      <c r="B213" s="1"/>
      <c r="C213" s="1"/>
      <c r="D213" s="1"/>
      <c r="E213" s="1"/>
      <c r="F213" s="88"/>
      <c r="G213" s="88"/>
      <c r="H213" s="88"/>
      <c r="I213" s="88"/>
      <c r="J213" s="88"/>
      <c r="K213" s="88"/>
      <c r="L213" s="88"/>
    </row>
    <row r="214" spans="1:12" x14ac:dyDescent="0.25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</row>
    <row r="215" spans="1:12" x14ac:dyDescent="0.25">
      <c r="A215" s="456" t="s">
        <v>0</v>
      </c>
      <c r="B215" s="457"/>
      <c r="C215" s="457"/>
      <c r="D215" s="457"/>
      <c r="E215" s="457"/>
      <c r="F215" s="457"/>
      <c r="G215" s="457"/>
      <c r="H215" s="457"/>
      <c r="I215" s="457"/>
      <c r="J215" s="457"/>
      <c r="K215" s="457"/>
      <c r="L215" s="457"/>
    </row>
    <row r="216" spans="1:12" x14ac:dyDescent="0.25">
      <c r="A216" s="454" t="s">
        <v>50</v>
      </c>
      <c r="B216" s="454"/>
      <c r="C216" s="454"/>
      <c r="D216" s="454"/>
      <c r="E216" s="454"/>
      <c r="F216" s="454"/>
      <c r="G216" s="454"/>
      <c r="H216" s="454"/>
      <c r="I216" s="454"/>
      <c r="J216" s="454"/>
      <c r="K216" s="454"/>
      <c r="L216" s="454"/>
    </row>
    <row r="217" spans="1:12" ht="15.75" thickBot="1" x14ac:dyDescent="0.3">
      <c r="A217" s="455" t="s">
        <v>51</v>
      </c>
      <c r="B217" s="455"/>
      <c r="C217" s="455"/>
      <c r="D217" s="455"/>
      <c r="E217" s="455"/>
      <c r="F217" s="455"/>
      <c r="G217" s="455"/>
      <c r="H217" s="455"/>
      <c r="I217" s="455"/>
      <c r="J217" s="455"/>
      <c r="K217" s="455"/>
      <c r="L217" s="455"/>
    </row>
    <row r="218" spans="1:12" ht="15.75" thickBot="1" x14ac:dyDescent="0.3">
      <c r="A218" s="286" t="s">
        <v>1</v>
      </c>
      <c r="B218" s="286"/>
      <c r="C218" s="314" t="s">
        <v>54</v>
      </c>
      <c r="D218" s="315"/>
      <c r="E218" s="315"/>
      <c r="F218" s="315"/>
      <c r="G218" s="315"/>
      <c r="H218" s="315"/>
      <c r="I218" s="315"/>
      <c r="J218" s="315"/>
      <c r="K218" s="315"/>
      <c r="L218" s="316"/>
    </row>
    <row r="219" spans="1:12" x14ac:dyDescent="0.25">
      <c r="A219" s="286" t="s">
        <v>2</v>
      </c>
      <c r="B219" s="286"/>
      <c r="C219" s="317" t="s">
        <v>55</v>
      </c>
      <c r="D219" s="318"/>
      <c r="E219" s="318"/>
      <c r="F219" s="318"/>
      <c r="G219" s="318"/>
      <c r="H219" s="318"/>
      <c r="I219" s="318"/>
      <c r="J219" s="318"/>
      <c r="K219" s="318"/>
      <c r="L219" s="319"/>
    </row>
    <row r="220" spans="1:12" ht="15.75" thickBot="1" x14ac:dyDescent="0.3">
      <c r="A220" s="89"/>
      <c r="B220" s="89"/>
      <c r="C220" s="320"/>
      <c r="D220" s="321"/>
      <c r="E220" s="321"/>
      <c r="F220" s="321"/>
      <c r="G220" s="321"/>
      <c r="H220" s="321"/>
      <c r="I220" s="321"/>
      <c r="J220" s="321"/>
      <c r="K220" s="321"/>
      <c r="L220" s="322"/>
    </row>
    <row r="221" spans="1:12" x14ac:dyDescent="0.25">
      <c r="A221" s="349" t="s">
        <v>3</v>
      </c>
      <c r="B221" s="350"/>
      <c r="C221" s="350"/>
      <c r="D221" s="350"/>
      <c r="E221" s="351" t="s">
        <v>4</v>
      </c>
      <c r="F221" s="351"/>
      <c r="G221" s="351"/>
      <c r="H221" s="351"/>
      <c r="I221" s="352" t="s">
        <v>5</v>
      </c>
      <c r="J221" s="352"/>
      <c r="K221" s="352"/>
      <c r="L221" s="353"/>
    </row>
    <row r="222" spans="1:12" x14ac:dyDescent="0.25">
      <c r="A222" s="337" t="s">
        <v>6</v>
      </c>
      <c r="B222" s="338"/>
      <c r="C222" s="338"/>
      <c r="D222" s="339"/>
      <c r="E222" s="354"/>
      <c r="F222" s="354"/>
      <c r="G222" s="354"/>
      <c r="H222" s="354"/>
      <c r="I222" s="354"/>
      <c r="J222" s="354"/>
      <c r="K222" s="354"/>
      <c r="L222" s="355"/>
    </row>
    <row r="223" spans="1:12" x14ac:dyDescent="0.25">
      <c r="A223" s="356" t="s">
        <v>7</v>
      </c>
      <c r="B223" s="336"/>
      <c r="C223" s="336"/>
      <c r="D223" s="336"/>
      <c r="E223" s="123"/>
      <c r="F223" s="123"/>
      <c r="G223" s="123"/>
      <c r="H223" s="94">
        <v>2026</v>
      </c>
      <c r="I223" s="94">
        <v>2027</v>
      </c>
      <c r="J223" s="94">
        <v>2028</v>
      </c>
      <c r="K223" s="94">
        <v>2029</v>
      </c>
      <c r="L223" s="124" t="s">
        <v>8</v>
      </c>
    </row>
    <row r="224" spans="1:12" x14ac:dyDescent="0.25">
      <c r="A224" s="357" t="s">
        <v>9</v>
      </c>
      <c r="B224" s="358"/>
      <c r="C224" s="358"/>
      <c r="D224" s="125"/>
      <c r="E224" s="125"/>
      <c r="F224" s="125"/>
      <c r="G224" s="125"/>
      <c r="H224" s="126">
        <f>H229</f>
        <v>150000</v>
      </c>
      <c r="I224" s="126">
        <f>I229</f>
        <v>150000</v>
      </c>
      <c r="J224" s="126">
        <f>J229</f>
        <v>150000</v>
      </c>
      <c r="K224" s="126">
        <f>K229</f>
        <v>150000</v>
      </c>
      <c r="L224" s="127">
        <f>SUM(H224:K224)</f>
        <v>600000</v>
      </c>
    </row>
    <row r="225" spans="1:12" ht="15.75" thickBot="1" x14ac:dyDescent="0.3">
      <c r="A225" s="102"/>
      <c r="B225" s="103"/>
      <c r="C225" s="359"/>
      <c r="D225" s="359"/>
      <c r="E225" s="359"/>
      <c r="F225" s="128"/>
      <c r="G225" s="128"/>
      <c r="H225" s="103"/>
      <c r="I225" s="103"/>
      <c r="J225" s="103"/>
      <c r="K225" s="103"/>
      <c r="L225" s="105"/>
    </row>
    <row r="226" spans="1:12" x14ac:dyDescent="0.25">
      <c r="A226" s="273" t="s">
        <v>10</v>
      </c>
      <c r="B226" s="281" t="s">
        <v>11</v>
      </c>
      <c r="C226" s="281"/>
      <c r="D226" s="281"/>
      <c r="E226" s="281"/>
      <c r="F226" s="281" t="s">
        <v>12</v>
      </c>
      <c r="G226" s="283" t="s">
        <v>13</v>
      </c>
      <c r="H226" s="259">
        <v>2026</v>
      </c>
      <c r="I226" s="259">
        <v>2027</v>
      </c>
      <c r="J226" s="259">
        <v>2028</v>
      </c>
      <c r="K226" s="259">
        <v>2029</v>
      </c>
      <c r="L226" s="261" t="s">
        <v>14</v>
      </c>
    </row>
    <row r="227" spans="1:12" x14ac:dyDescent="0.25">
      <c r="A227" s="274"/>
      <c r="B227" s="336"/>
      <c r="C227" s="336"/>
      <c r="D227" s="336"/>
      <c r="E227" s="336"/>
      <c r="F227" s="282"/>
      <c r="G227" s="284"/>
      <c r="H227" s="285"/>
      <c r="I227" s="260"/>
      <c r="J227" s="260"/>
      <c r="K227" s="260"/>
      <c r="L227" s="262"/>
    </row>
    <row r="228" spans="1:12" x14ac:dyDescent="0.25">
      <c r="A228" s="106" t="s">
        <v>34</v>
      </c>
      <c r="B228" s="107" t="s">
        <v>16</v>
      </c>
      <c r="C228" s="326" t="s">
        <v>341</v>
      </c>
      <c r="D228" s="326"/>
      <c r="E228" s="326"/>
      <c r="F228" s="108"/>
      <c r="G228" s="108" t="s">
        <v>17</v>
      </c>
      <c r="H228" s="109">
        <v>1</v>
      </c>
      <c r="I228" s="109">
        <v>1</v>
      </c>
      <c r="J228" s="109">
        <v>1</v>
      </c>
      <c r="K228" s="109">
        <v>1</v>
      </c>
      <c r="L228" s="129">
        <f>SUM(H228:K228)</f>
        <v>4</v>
      </c>
    </row>
    <row r="229" spans="1:12" x14ac:dyDescent="0.25">
      <c r="A229" s="111"/>
      <c r="B229" s="112" t="s">
        <v>18</v>
      </c>
      <c r="C229" s="254" t="s">
        <v>56</v>
      </c>
      <c r="D229" s="254"/>
      <c r="E229" s="254"/>
      <c r="F229" s="108"/>
      <c r="G229" s="108" t="s">
        <v>20</v>
      </c>
      <c r="H229" s="118">
        <v>150000</v>
      </c>
      <c r="I229" s="118">
        <v>150000</v>
      </c>
      <c r="J229" s="118">
        <v>150000</v>
      </c>
      <c r="K229" s="118">
        <v>150000</v>
      </c>
      <c r="L229" s="124">
        <f>SUM(H229:K229)</f>
        <v>600000</v>
      </c>
    </row>
    <row r="230" spans="1:12" x14ac:dyDescent="0.25">
      <c r="A230" s="111"/>
      <c r="B230" s="107" t="s">
        <v>21</v>
      </c>
      <c r="C230" s="254" t="s">
        <v>43</v>
      </c>
      <c r="D230" s="254"/>
      <c r="E230" s="254"/>
      <c r="F230" s="108"/>
      <c r="G230" s="108"/>
      <c r="H230" s="114"/>
      <c r="I230" s="114"/>
      <c r="J230" s="114"/>
      <c r="K230" s="114"/>
      <c r="L230" s="124"/>
    </row>
    <row r="231" spans="1:12" x14ac:dyDescent="0.25">
      <c r="A231" s="111"/>
      <c r="B231" s="112" t="s">
        <v>22</v>
      </c>
      <c r="C231" s="255" t="s">
        <v>40</v>
      </c>
      <c r="D231" s="255"/>
      <c r="E231" s="255"/>
      <c r="F231" s="108"/>
      <c r="G231" s="115"/>
      <c r="H231" s="116"/>
      <c r="I231" s="116"/>
      <c r="J231" s="116"/>
      <c r="K231" s="116"/>
      <c r="L231" s="131"/>
    </row>
    <row r="232" spans="1:12" x14ac:dyDescent="0.25">
      <c r="A232" s="106"/>
      <c r="B232" s="107" t="s">
        <v>16</v>
      </c>
      <c r="C232" s="253"/>
      <c r="D232" s="253"/>
      <c r="E232" s="253"/>
      <c r="F232" s="108"/>
      <c r="G232" s="108" t="s">
        <v>17</v>
      </c>
      <c r="H232" s="109"/>
      <c r="I232" s="109"/>
      <c r="J232" s="109"/>
      <c r="K232" s="109"/>
      <c r="L232" s="129"/>
    </row>
    <row r="233" spans="1:12" x14ac:dyDescent="0.25">
      <c r="A233" s="111"/>
      <c r="B233" s="112" t="s">
        <v>18</v>
      </c>
      <c r="C233" s="254"/>
      <c r="D233" s="254"/>
      <c r="E233" s="254"/>
      <c r="F233" s="108"/>
      <c r="G233" s="108" t="s">
        <v>20</v>
      </c>
      <c r="H233" s="114"/>
      <c r="I233" s="114"/>
      <c r="J233" s="114"/>
      <c r="K233" s="114"/>
      <c r="L233" s="124"/>
    </row>
    <row r="234" spans="1:12" x14ac:dyDescent="0.25">
      <c r="A234" s="111"/>
      <c r="B234" s="107" t="s">
        <v>21</v>
      </c>
      <c r="C234" s="254"/>
      <c r="D234" s="254"/>
      <c r="E234" s="254"/>
      <c r="F234" s="108"/>
      <c r="G234" s="108"/>
      <c r="H234" s="114"/>
      <c r="I234" s="114"/>
      <c r="J234" s="114"/>
      <c r="K234" s="114"/>
      <c r="L234" s="124"/>
    </row>
    <row r="235" spans="1:12" x14ac:dyDescent="0.25">
      <c r="A235" s="111"/>
      <c r="B235" s="112" t="s">
        <v>22</v>
      </c>
      <c r="C235" s="255"/>
      <c r="D235" s="255"/>
      <c r="E235" s="255"/>
      <c r="F235" s="108"/>
      <c r="G235" s="115"/>
      <c r="H235" s="116"/>
      <c r="I235" s="116"/>
      <c r="J235" s="116"/>
      <c r="K235" s="116"/>
      <c r="L235" s="131"/>
    </row>
    <row r="236" spans="1:12" x14ac:dyDescent="0.25">
      <c r="A236" s="106"/>
      <c r="B236" s="107" t="s">
        <v>16</v>
      </c>
      <c r="C236" s="253"/>
      <c r="D236" s="253"/>
      <c r="E236" s="253"/>
      <c r="F236" s="108"/>
      <c r="G236" s="108" t="s">
        <v>17</v>
      </c>
      <c r="H236" s="109"/>
      <c r="I236" s="109"/>
      <c r="J236" s="109"/>
      <c r="K236" s="109"/>
      <c r="L236" s="129"/>
    </row>
    <row r="237" spans="1:12" x14ac:dyDescent="0.25">
      <c r="A237" s="111"/>
      <c r="B237" s="112" t="s">
        <v>18</v>
      </c>
      <c r="C237" s="254"/>
      <c r="D237" s="254"/>
      <c r="E237" s="254"/>
      <c r="F237" s="108"/>
      <c r="G237" s="108" t="s">
        <v>20</v>
      </c>
      <c r="H237" s="114"/>
      <c r="I237" s="114"/>
      <c r="J237" s="114"/>
      <c r="K237" s="114"/>
      <c r="L237" s="124"/>
    </row>
    <row r="238" spans="1:12" x14ac:dyDescent="0.25">
      <c r="A238" s="111"/>
      <c r="B238" s="107" t="s">
        <v>21</v>
      </c>
      <c r="C238" s="254"/>
      <c r="D238" s="254"/>
      <c r="E238" s="254"/>
      <c r="F238" s="108"/>
      <c r="G238" s="108"/>
      <c r="H238" s="114"/>
      <c r="I238" s="114"/>
      <c r="J238" s="114"/>
      <c r="K238" s="114"/>
      <c r="L238" s="124"/>
    </row>
    <row r="239" spans="1:12" x14ac:dyDescent="0.25">
      <c r="A239" s="111"/>
      <c r="B239" s="112" t="s">
        <v>22</v>
      </c>
      <c r="C239" s="255"/>
      <c r="D239" s="255"/>
      <c r="E239" s="255"/>
      <c r="F239" s="108"/>
      <c r="G239" s="115"/>
      <c r="H239" s="116"/>
      <c r="I239" s="116"/>
      <c r="J239" s="116"/>
      <c r="K239" s="116"/>
      <c r="L239" s="131"/>
    </row>
    <row r="240" spans="1:12" x14ac:dyDescent="0.25">
      <c r="A240" s="106"/>
      <c r="B240" s="107" t="s">
        <v>16</v>
      </c>
      <c r="C240" s="253"/>
      <c r="D240" s="253"/>
      <c r="E240" s="253"/>
      <c r="F240" s="108"/>
      <c r="G240" s="108" t="s">
        <v>17</v>
      </c>
      <c r="H240" s="109"/>
      <c r="I240" s="109"/>
      <c r="J240" s="109"/>
      <c r="K240" s="109"/>
      <c r="L240" s="129"/>
    </row>
    <row r="241" spans="1:12" x14ac:dyDescent="0.25">
      <c r="A241" s="111"/>
      <c r="B241" s="112" t="s">
        <v>18</v>
      </c>
      <c r="C241" s="254"/>
      <c r="D241" s="254"/>
      <c r="E241" s="254"/>
      <c r="F241" s="108"/>
      <c r="G241" s="108" t="s">
        <v>20</v>
      </c>
      <c r="H241" s="114"/>
      <c r="I241" s="114"/>
      <c r="J241" s="114"/>
      <c r="K241" s="114"/>
      <c r="L241" s="124"/>
    </row>
    <row r="242" spans="1:12" x14ac:dyDescent="0.25">
      <c r="A242" s="111"/>
      <c r="B242" s="107" t="s">
        <v>21</v>
      </c>
      <c r="C242" s="254"/>
      <c r="D242" s="254"/>
      <c r="E242" s="254"/>
      <c r="F242" s="108"/>
      <c r="G242" s="108"/>
      <c r="H242" s="114"/>
      <c r="I242" s="114"/>
      <c r="J242" s="114"/>
      <c r="K242" s="114"/>
      <c r="L242" s="124"/>
    </row>
    <row r="243" spans="1:12" ht="15.75" thickBot="1" x14ac:dyDescent="0.3">
      <c r="A243" s="111"/>
      <c r="B243" s="112" t="s">
        <v>22</v>
      </c>
      <c r="C243" s="255"/>
      <c r="D243" s="255"/>
      <c r="E243" s="255"/>
      <c r="F243" s="108"/>
      <c r="G243" s="115"/>
      <c r="H243" s="116"/>
      <c r="I243" s="116"/>
      <c r="J243" s="116"/>
      <c r="K243" s="116"/>
      <c r="L243" s="131"/>
    </row>
    <row r="244" spans="1:12" ht="15.75" thickBot="1" x14ac:dyDescent="0.3">
      <c r="A244" s="345" t="s">
        <v>23</v>
      </c>
      <c r="B244" s="346"/>
      <c r="C244" s="346"/>
      <c r="D244" s="346"/>
      <c r="E244" s="346"/>
      <c r="F244" s="347"/>
      <c r="G244" s="347"/>
      <c r="H244" s="347"/>
      <c r="I244" s="347"/>
      <c r="J244" s="347"/>
      <c r="K244" s="347"/>
      <c r="L244" s="348"/>
    </row>
    <row r="245" spans="1:12" x14ac:dyDescent="0.25">
      <c r="A245" s="1"/>
      <c r="B245" s="1"/>
      <c r="C245" s="1"/>
      <c r="D245" s="1"/>
      <c r="E245" s="1"/>
      <c r="F245" s="88"/>
      <c r="G245" s="88"/>
      <c r="H245" s="88"/>
      <c r="I245" s="88"/>
      <c r="J245" s="88"/>
      <c r="K245" s="88"/>
      <c r="L245" s="88"/>
    </row>
    <row r="246" spans="1:12" x14ac:dyDescent="0.25">
      <c r="A246" s="1"/>
      <c r="B246" s="1"/>
      <c r="C246" s="1"/>
      <c r="D246" s="1"/>
      <c r="E246" s="1"/>
      <c r="F246" s="88"/>
      <c r="G246" s="88"/>
      <c r="H246" s="88"/>
      <c r="I246" s="88"/>
      <c r="J246" s="88"/>
      <c r="K246" s="88"/>
      <c r="L246" s="88"/>
    </row>
    <row r="247" spans="1:12" x14ac:dyDescent="0.25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</row>
    <row r="248" spans="1:12" x14ac:dyDescent="0.25">
      <c r="A248" s="88"/>
      <c r="B248" s="88"/>
      <c r="C248" s="88"/>
      <c r="D248" s="88"/>
      <c r="E248" s="88"/>
      <c r="F248" s="88"/>
      <c r="G248" s="136"/>
      <c r="H248" s="88"/>
      <c r="I248" s="88"/>
      <c r="J248" s="88"/>
      <c r="K248" s="88"/>
      <c r="L248" s="88"/>
    </row>
    <row r="249" spans="1:12" x14ac:dyDescent="0.25">
      <c r="A249" s="88"/>
      <c r="B249" s="88"/>
      <c r="C249" s="88"/>
      <c r="D249" s="88"/>
      <c r="E249" s="88"/>
      <c r="F249" s="88"/>
      <c r="G249" s="136"/>
      <c r="H249" s="88"/>
      <c r="I249" s="88"/>
      <c r="J249" s="88"/>
      <c r="K249" s="88"/>
      <c r="L249" s="88"/>
    </row>
    <row r="250" spans="1:12" x14ac:dyDescent="0.25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</row>
    <row r="251" spans="1:12" x14ac:dyDescent="0.25">
      <c r="A251" s="312" t="s">
        <v>0</v>
      </c>
      <c r="B251" s="332"/>
      <c r="C251" s="332"/>
      <c r="D251" s="332"/>
      <c r="E251" s="332"/>
      <c r="F251" s="332"/>
      <c r="G251" s="332"/>
      <c r="H251" s="332"/>
      <c r="I251" s="332"/>
      <c r="J251" s="332"/>
      <c r="K251" s="332"/>
      <c r="L251" s="332"/>
    </row>
    <row r="252" spans="1:12" x14ac:dyDescent="0.25">
      <c r="A252" s="454" t="s">
        <v>50</v>
      </c>
      <c r="B252" s="454"/>
      <c r="C252" s="454"/>
      <c r="D252" s="454"/>
      <c r="E252" s="454"/>
      <c r="F252" s="454"/>
      <c r="G252" s="454"/>
      <c r="H252" s="454"/>
      <c r="I252" s="454"/>
      <c r="J252" s="454"/>
      <c r="K252" s="454"/>
      <c r="L252" s="454"/>
    </row>
    <row r="253" spans="1:12" ht="15.75" thickBot="1" x14ac:dyDescent="0.3">
      <c r="A253" s="455" t="s">
        <v>51</v>
      </c>
      <c r="B253" s="455"/>
      <c r="C253" s="455"/>
      <c r="D253" s="455"/>
      <c r="E253" s="455"/>
      <c r="F253" s="455"/>
      <c r="G253" s="455"/>
      <c r="H253" s="455"/>
      <c r="I253" s="455"/>
      <c r="J253" s="455"/>
      <c r="K253" s="455"/>
      <c r="L253" s="455"/>
    </row>
    <row r="254" spans="1:12" ht="15.75" thickBot="1" x14ac:dyDescent="0.3">
      <c r="A254" s="286" t="s">
        <v>1</v>
      </c>
      <c r="B254" s="286"/>
      <c r="C254" s="314" t="s">
        <v>57</v>
      </c>
      <c r="D254" s="315"/>
      <c r="E254" s="315"/>
      <c r="F254" s="315"/>
      <c r="G254" s="315"/>
      <c r="H254" s="315"/>
      <c r="I254" s="315"/>
      <c r="J254" s="315"/>
      <c r="K254" s="315"/>
      <c r="L254" s="316"/>
    </row>
    <row r="255" spans="1:12" x14ac:dyDescent="0.25">
      <c r="A255" s="286" t="s">
        <v>2</v>
      </c>
      <c r="B255" s="286"/>
      <c r="C255" s="317" t="s">
        <v>58</v>
      </c>
      <c r="D255" s="318"/>
      <c r="E255" s="318"/>
      <c r="F255" s="318"/>
      <c r="G255" s="318"/>
      <c r="H255" s="318"/>
      <c r="I255" s="318"/>
      <c r="J255" s="318"/>
      <c r="K255" s="318"/>
      <c r="L255" s="319"/>
    </row>
    <row r="256" spans="1:12" ht="15.75" thickBot="1" x14ac:dyDescent="0.3">
      <c r="A256" s="89"/>
      <c r="B256" s="89"/>
      <c r="C256" s="320"/>
      <c r="D256" s="321"/>
      <c r="E256" s="321"/>
      <c r="F256" s="321"/>
      <c r="G256" s="321"/>
      <c r="H256" s="321"/>
      <c r="I256" s="321"/>
      <c r="J256" s="321"/>
      <c r="K256" s="321"/>
      <c r="L256" s="322"/>
    </row>
    <row r="257" spans="1:12" x14ac:dyDescent="0.25">
      <c r="A257" s="349" t="s">
        <v>3</v>
      </c>
      <c r="B257" s="350"/>
      <c r="C257" s="350"/>
      <c r="D257" s="350"/>
      <c r="E257" s="351" t="s">
        <v>4</v>
      </c>
      <c r="F257" s="351"/>
      <c r="G257" s="351"/>
      <c r="H257" s="351"/>
      <c r="I257" s="352" t="s">
        <v>5</v>
      </c>
      <c r="J257" s="352"/>
      <c r="K257" s="352"/>
      <c r="L257" s="353"/>
    </row>
    <row r="258" spans="1:12" x14ac:dyDescent="0.25">
      <c r="A258" s="337" t="s">
        <v>6</v>
      </c>
      <c r="B258" s="338"/>
      <c r="C258" s="338"/>
      <c r="D258" s="339"/>
      <c r="E258" s="354"/>
      <c r="F258" s="354"/>
      <c r="G258" s="354"/>
      <c r="H258" s="354"/>
      <c r="I258" s="354"/>
      <c r="J258" s="354"/>
      <c r="K258" s="354"/>
      <c r="L258" s="355"/>
    </row>
    <row r="259" spans="1:12" x14ac:dyDescent="0.25">
      <c r="A259" s="356" t="s">
        <v>7</v>
      </c>
      <c r="B259" s="336"/>
      <c r="C259" s="336"/>
      <c r="D259" s="336"/>
      <c r="E259" s="123"/>
      <c r="F259" s="123"/>
      <c r="G259" s="123"/>
      <c r="H259" s="94">
        <v>2026</v>
      </c>
      <c r="I259" s="94">
        <v>2027</v>
      </c>
      <c r="J259" s="94">
        <v>2028</v>
      </c>
      <c r="K259" s="94">
        <v>2029</v>
      </c>
      <c r="L259" s="124" t="s">
        <v>8</v>
      </c>
    </row>
    <row r="260" spans="1:12" x14ac:dyDescent="0.25">
      <c r="A260" s="357" t="s">
        <v>9</v>
      </c>
      <c r="B260" s="358"/>
      <c r="C260" s="358"/>
      <c r="D260" s="125"/>
      <c r="E260" s="125"/>
      <c r="F260" s="125"/>
      <c r="G260" s="125"/>
      <c r="H260" s="126">
        <f>H265</f>
        <v>600000</v>
      </c>
      <c r="I260" s="126">
        <f>I265</f>
        <v>650000</v>
      </c>
      <c r="J260" s="126">
        <f>J265</f>
        <v>650000</v>
      </c>
      <c r="K260" s="126">
        <f>K265</f>
        <v>700000</v>
      </c>
      <c r="L260" s="127">
        <f>SUM(H260:K260)</f>
        <v>2600000</v>
      </c>
    </row>
    <row r="261" spans="1:12" ht="15.75" thickBot="1" x14ac:dyDescent="0.3">
      <c r="A261" s="102"/>
      <c r="B261" s="103"/>
      <c r="C261" s="359"/>
      <c r="D261" s="359"/>
      <c r="E261" s="359"/>
      <c r="F261" s="128"/>
      <c r="G261" s="128"/>
      <c r="H261" s="103"/>
      <c r="I261" s="103"/>
      <c r="J261" s="103"/>
      <c r="K261" s="103"/>
      <c r="L261" s="105"/>
    </row>
    <row r="262" spans="1:12" x14ac:dyDescent="0.25">
      <c r="A262" s="273" t="s">
        <v>10</v>
      </c>
      <c r="B262" s="281" t="s">
        <v>11</v>
      </c>
      <c r="C262" s="281"/>
      <c r="D262" s="281"/>
      <c r="E262" s="281"/>
      <c r="F262" s="281" t="s">
        <v>12</v>
      </c>
      <c r="G262" s="283" t="s">
        <v>13</v>
      </c>
      <c r="H262" s="259">
        <v>2026</v>
      </c>
      <c r="I262" s="259">
        <v>2027</v>
      </c>
      <c r="J262" s="259">
        <v>2028</v>
      </c>
      <c r="K262" s="259">
        <v>2029</v>
      </c>
      <c r="L262" s="261" t="s">
        <v>14</v>
      </c>
    </row>
    <row r="263" spans="1:12" x14ac:dyDescent="0.25">
      <c r="A263" s="274"/>
      <c r="B263" s="336"/>
      <c r="C263" s="336"/>
      <c r="D263" s="336"/>
      <c r="E263" s="336"/>
      <c r="F263" s="282"/>
      <c r="G263" s="284"/>
      <c r="H263" s="285"/>
      <c r="I263" s="260"/>
      <c r="J263" s="260"/>
      <c r="K263" s="260"/>
      <c r="L263" s="262"/>
    </row>
    <row r="264" spans="1:12" x14ac:dyDescent="0.25">
      <c r="A264" s="106" t="s">
        <v>34</v>
      </c>
      <c r="B264" s="107" t="s">
        <v>16</v>
      </c>
      <c r="C264" s="326" t="s">
        <v>354</v>
      </c>
      <c r="D264" s="326"/>
      <c r="E264" s="326"/>
      <c r="F264" s="108"/>
      <c r="G264" s="108" t="s">
        <v>17</v>
      </c>
      <c r="H264" s="109">
        <v>1</v>
      </c>
      <c r="I264" s="109">
        <v>1</v>
      </c>
      <c r="J264" s="109">
        <v>1</v>
      </c>
      <c r="K264" s="109">
        <v>1</v>
      </c>
      <c r="L264" s="129">
        <f>SUM(H264:K264)</f>
        <v>4</v>
      </c>
    </row>
    <row r="265" spans="1:12" x14ac:dyDescent="0.25">
      <c r="A265" s="111"/>
      <c r="B265" s="112" t="s">
        <v>18</v>
      </c>
      <c r="C265" s="254" t="s">
        <v>59</v>
      </c>
      <c r="D265" s="254"/>
      <c r="E265" s="254"/>
      <c r="F265" s="108"/>
      <c r="G265" s="108" t="s">
        <v>20</v>
      </c>
      <c r="H265" s="118">
        <v>600000</v>
      </c>
      <c r="I265" s="118">
        <v>650000</v>
      </c>
      <c r="J265" s="118">
        <v>650000</v>
      </c>
      <c r="K265" s="118">
        <v>700000</v>
      </c>
      <c r="L265" s="124">
        <f>SUM(H265:K265)</f>
        <v>2600000</v>
      </c>
    </row>
    <row r="266" spans="1:12" x14ac:dyDescent="0.25">
      <c r="A266" s="111"/>
      <c r="B266" s="107" t="s">
        <v>21</v>
      </c>
      <c r="C266" s="254" t="s">
        <v>43</v>
      </c>
      <c r="D266" s="254"/>
      <c r="E266" s="254"/>
      <c r="F266" s="108"/>
      <c r="G266" s="108"/>
      <c r="H266" s="114"/>
      <c r="I266" s="114"/>
      <c r="J266" s="114"/>
      <c r="K266" s="114"/>
      <c r="L266" s="124"/>
    </row>
    <row r="267" spans="1:12" x14ac:dyDescent="0.25">
      <c r="A267" s="111"/>
      <c r="B267" s="112" t="s">
        <v>22</v>
      </c>
      <c r="C267" s="255" t="s">
        <v>40</v>
      </c>
      <c r="D267" s="255"/>
      <c r="E267" s="255"/>
      <c r="F267" s="108"/>
      <c r="G267" s="115"/>
      <c r="H267" s="116"/>
      <c r="I267" s="116"/>
      <c r="J267" s="116"/>
      <c r="K267" s="116"/>
      <c r="L267" s="131"/>
    </row>
    <row r="268" spans="1:12" x14ac:dyDescent="0.25">
      <c r="A268" s="106"/>
      <c r="B268" s="107" t="s">
        <v>16</v>
      </c>
      <c r="C268" s="253"/>
      <c r="D268" s="253"/>
      <c r="E268" s="253"/>
      <c r="F268" s="108"/>
      <c r="G268" s="108" t="s">
        <v>17</v>
      </c>
      <c r="H268" s="109"/>
      <c r="I268" s="109"/>
      <c r="J268" s="109"/>
      <c r="K268" s="109"/>
      <c r="L268" s="129"/>
    </row>
    <row r="269" spans="1:12" x14ac:dyDescent="0.25">
      <c r="A269" s="111"/>
      <c r="B269" s="112" t="s">
        <v>18</v>
      </c>
      <c r="C269" s="254"/>
      <c r="D269" s="254"/>
      <c r="E269" s="254"/>
      <c r="F269" s="108"/>
      <c r="G269" s="108" t="s">
        <v>20</v>
      </c>
      <c r="H269" s="114"/>
      <c r="I269" s="114"/>
      <c r="J269" s="114"/>
      <c r="K269" s="114"/>
      <c r="L269" s="124"/>
    </row>
    <row r="270" spans="1:12" x14ac:dyDescent="0.25">
      <c r="A270" s="111"/>
      <c r="B270" s="107" t="s">
        <v>21</v>
      </c>
      <c r="C270" s="254"/>
      <c r="D270" s="254"/>
      <c r="E270" s="254"/>
      <c r="F270" s="108"/>
      <c r="G270" s="108"/>
      <c r="H270" s="114"/>
      <c r="I270" s="114"/>
      <c r="J270" s="114"/>
      <c r="K270" s="114"/>
      <c r="L270" s="124"/>
    </row>
    <row r="271" spans="1:12" x14ac:dyDescent="0.25">
      <c r="A271" s="111"/>
      <c r="B271" s="112" t="s">
        <v>22</v>
      </c>
      <c r="C271" s="255"/>
      <c r="D271" s="255"/>
      <c r="E271" s="255"/>
      <c r="F271" s="108"/>
      <c r="G271" s="115"/>
      <c r="H271" s="116"/>
      <c r="I271" s="116"/>
      <c r="J271" s="116"/>
      <c r="K271" s="116"/>
      <c r="L271" s="131"/>
    </row>
    <row r="272" spans="1:12" x14ac:dyDescent="0.25">
      <c r="A272" s="106"/>
      <c r="B272" s="107" t="s">
        <v>16</v>
      </c>
      <c r="C272" s="253"/>
      <c r="D272" s="253"/>
      <c r="E272" s="253"/>
      <c r="F272" s="108"/>
      <c r="G272" s="108" t="s">
        <v>17</v>
      </c>
      <c r="H272" s="109"/>
      <c r="I272" s="109"/>
      <c r="J272" s="109"/>
      <c r="K272" s="109"/>
      <c r="L272" s="129"/>
    </row>
    <row r="273" spans="1:12" x14ac:dyDescent="0.25">
      <c r="A273" s="111"/>
      <c r="B273" s="112" t="s">
        <v>18</v>
      </c>
      <c r="C273" s="254"/>
      <c r="D273" s="254"/>
      <c r="E273" s="254"/>
      <c r="F273" s="108"/>
      <c r="G273" s="108" t="s">
        <v>20</v>
      </c>
      <c r="H273" s="114"/>
      <c r="I273" s="114"/>
      <c r="J273" s="114"/>
      <c r="K273" s="114"/>
      <c r="L273" s="124"/>
    </row>
    <row r="274" spans="1:12" x14ac:dyDescent="0.25">
      <c r="A274" s="111"/>
      <c r="B274" s="107" t="s">
        <v>21</v>
      </c>
      <c r="C274" s="254"/>
      <c r="D274" s="254"/>
      <c r="E274" s="254"/>
      <c r="F274" s="108"/>
      <c r="G274" s="108"/>
      <c r="H274" s="114"/>
      <c r="I274" s="114"/>
      <c r="J274" s="114"/>
      <c r="K274" s="114"/>
      <c r="L274" s="124"/>
    </row>
    <row r="275" spans="1:12" x14ac:dyDescent="0.25">
      <c r="A275" s="111"/>
      <c r="B275" s="112" t="s">
        <v>22</v>
      </c>
      <c r="C275" s="255"/>
      <c r="D275" s="255"/>
      <c r="E275" s="255"/>
      <c r="F275" s="108"/>
      <c r="G275" s="115"/>
      <c r="H275" s="116"/>
      <c r="I275" s="116"/>
      <c r="J275" s="116"/>
      <c r="K275" s="116"/>
      <c r="L275" s="131"/>
    </row>
    <row r="276" spans="1:12" x14ac:dyDescent="0.25">
      <c r="A276" s="106"/>
      <c r="B276" s="107" t="s">
        <v>16</v>
      </c>
      <c r="C276" s="253"/>
      <c r="D276" s="253"/>
      <c r="E276" s="253"/>
      <c r="F276" s="108"/>
      <c r="G276" s="108" t="s">
        <v>17</v>
      </c>
      <c r="H276" s="109"/>
      <c r="I276" s="109"/>
      <c r="J276" s="109"/>
      <c r="K276" s="109"/>
      <c r="L276" s="129"/>
    </row>
    <row r="277" spans="1:12" x14ac:dyDescent="0.25">
      <c r="A277" s="111"/>
      <c r="B277" s="112" t="s">
        <v>18</v>
      </c>
      <c r="C277" s="254"/>
      <c r="D277" s="254"/>
      <c r="E277" s="254"/>
      <c r="F277" s="108"/>
      <c r="G277" s="108" t="s">
        <v>20</v>
      </c>
      <c r="H277" s="114"/>
      <c r="I277" s="114"/>
      <c r="J277" s="114"/>
      <c r="K277" s="114"/>
      <c r="L277" s="124"/>
    </row>
    <row r="278" spans="1:12" x14ac:dyDescent="0.25">
      <c r="A278" s="111"/>
      <c r="B278" s="107" t="s">
        <v>21</v>
      </c>
      <c r="C278" s="254"/>
      <c r="D278" s="254"/>
      <c r="E278" s="254"/>
      <c r="F278" s="108"/>
      <c r="G278" s="108"/>
      <c r="H278" s="114"/>
      <c r="I278" s="114"/>
      <c r="J278" s="114"/>
      <c r="K278" s="114"/>
      <c r="L278" s="124"/>
    </row>
    <row r="279" spans="1:12" ht="15.75" thickBot="1" x14ac:dyDescent="0.3">
      <c r="A279" s="111"/>
      <c r="B279" s="112" t="s">
        <v>22</v>
      </c>
      <c r="C279" s="255"/>
      <c r="D279" s="255"/>
      <c r="E279" s="255"/>
      <c r="F279" s="108"/>
      <c r="G279" s="115"/>
      <c r="H279" s="116"/>
      <c r="I279" s="116"/>
      <c r="J279" s="116"/>
      <c r="K279" s="116"/>
      <c r="L279" s="131"/>
    </row>
    <row r="280" spans="1:12" ht="15.75" thickBot="1" x14ac:dyDescent="0.3">
      <c r="A280" s="345" t="s">
        <v>23</v>
      </c>
      <c r="B280" s="346"/>
      <c r="C280" s="346"/>
      <c r="D280" s="346"/>
      <c r="E280" s="346"/>
      <c r="F280" s="347"/>
      <c r="G280" s="347"/>
      <c r="H280" s="347"/>
      <c r="I280" s="347"/>
      <c r="J280" s="347"/>
      <c r="K280" s="347"/>
      <c r="L280" s="348"/>
    </row>
    <row r="281" spans="1:12" x14ac:dyDescent="0.25">
      <c r="A281" s="1"/>
      <c r="B281" s="1"/>
      <c r="C281" s="1"/>
      <c r="D281" s="1"/>
      <c r="E281" s="1"/>
      <c r="F281" s="88"/>
      <c r="G281" s="88"/>
      <c r="H281" s="88"/>
      <c r="I281" s="88"/>
      <c r="J281" s="88"/>
      <c r="K281" s="88"/>
      <c r="L281" s="88"/>
    </row>
    <row r="282" spans="1:12" x14ac:dyDescent="0.25">
      <c r="A282" s="312" t="s">
        <v>0</v>
      </c>
      <c r="B282" s="332"/>
      <c r="C282" s="332"/>
      <c r="D282" s="332"/>
      <c r="E282" s="332"/>
      <c r="F282" s="332"/>
      <c r="G282" s="332"/>
      <c r="H282" s="332"/>
      <c r="I282" s="332"/>
      <c r="J282" s="332"/>
      <c r="K282" s="332"/>
      <c r="L282" s="332"/>
    </row>
    <row r="283" spans="1:12" x14ac:dyDescent="0.25">
      <c r="A283" s="454" t="s">
        <v>50</v>
      </c>
      <c r="B283" s="454"/>
      <c r="C283" s="454"/>
      <c r="D283" s="454"/>
      <c r="E283" s="454"/>
      <c r="F283" s="454"/>
      <c r="G283" s="454"/>
      <c r="H283" s="454"/>
      <c r="I283" s="454"/>
      <c r="J283" s="454"/>
      <c r="K283" s="454"/>
      <c r="L283" s="454"/>
    </row>
    <row r="284" spans="1:12" ht="15.75" thickBot="1" x14ac:dyDescent="0.3">
      <c r="A284" s="455" t="s">
        <v>51</v>
      </c>
      <c r="B284" s="455"/>
      <c r="C284" s="455"/>
      <c r="D284" s="455"/>
      <c r="E284" s="455"/>
      <c r="F284" s="455"/>
      <c r="G284" s="455"/>
      <c r="H284" s="455"/>
      <c r="I284" s="455"/>
      <c r="J284" s="455"/>
      <c r="K284" s="455"/>
      <c r="L284" s="455"/>
    </row>
    <row r="285" spans="1:12" ht="15.75" thickBot="1" x14ac:dyDescent="0.3">
      <c r="A285" s="286" t="s">
        <v>1</v>
      </c>
      <c r="B285" s="286"/>
      <c r="C285" s="314" t="s">
        <v>60</v>
      </c>
      <c r="D285" s="315"/>
      <c r="E285" s="315"/>
      <c r="F285" s="315"/>
      <c r="G285" s="315"/>
      <c r="H285" s="315"/>
      <c r="I285" s="315"/>
      <c r="J285" s="315"/>
      <c r="K285" s="315"/>
      <c r="L285" s="316"/>
    </row>
    <row r="286" spans="1:12" x14ac:dyDescent="0.25">
      <c r="A286" s="286" t="s">
        <v>2</v>
      </c>
      <c r="B286" s="286"/>
      <c r="C286" s="317" t="s">
        <v>61</v>
      </c>
      <c r="D286" s="318"/>
      <c r="E286" s="318"/>
      <c r="F286" s="318"/>
      <c r="G286" s="318"/>
      <c r="H286" s="318"/>
      <c r="I286" s="318"/>
      <c r="J286" s="318"/>
      <c r="K286" s="318"/>
      <c r="L286" s="319"/>
    </row>
    <row r="287" spans="1:12" ht="2.25" customHeight="1" thickBot="1" x14ac:dyDescent="0.3">
      <c r="A287" s="89"/>
      <c r="B287" s="89"/>
      <c r="C287" s="320"/>
      <c r="D287" s="321"/>
      <c r="E287" s="321"/>
      <c r="F287" s="321"/>
      <c r="G287" s="321"/>
      <c r="H287" s="321"/>
      <c r="I287" s="321"/>
      <c r="J287" s="321"/>
      <c r="K287" s="321"/>
      <c r="L287" s="322"/>
    </row>
    <row r="288" spans="1:12" x14ac:dyDescent="0.25">
      <c r="A288" s="349" t="s">
        <v>3</v>
      </c>
      <c r="B288" s="350"/>
      <c r="C288" s="350"/>
      <c r="D288" s="350"/>
      <c r="E288" s="351" t="s">
        <v>4</v>
      </c>
      <c r="F288" s="351"/>
      <c r="G288" s="351"/>
      <c r="H288" s="351"/>
      <c r="I288" s="352" t="s">
        <v>5</v>
      </c>
      <c r="J288" s="352"/>
      <c r="K288" s="352"/>
      <c r="L288" s="353"/>
    </row>
    <row r="289" spans="1:12" x14ac:dyDescent="0.25">
      <c r="A289" s="458" t="s">
        <v>6</v>
      </c>
      <c r="B289" s="459"/>
      <c r="C289" s="459"/>
      <c r="D289" s="459"/>
      <c r="E289" s="354"/>
      <c r="F289" s="354"/>
      <c r="G289" s="354"/>
      <c r="H289" s="354"/>
      <c r="I289" s="354"/>
      <c r="J289" s="354"/>
      <c r="K289" s="354"/>
      <c r="L289" s="355"/>
    </row>
    <row r="290" spans="1:12" x14ac:dyDescent="0.25">
      <c r="A290" s="356" t="s">
        <v>7</v>
      </c>
      <c r="B290" s="336"/>
      <c r="C290" s="336"/>
      <c r="D290" s="336"/>
      <c r="E290" s="123"/>
      <c r="F290" s="123"/>
      <c r="G290" s="123"/>
      <c r="H290" s="94">
        <v>2026</v>
      </c>
      <c r="I290" s="94">
        <v>2027</v>
      </c>
      <c r="J290" s="94">
        <v>2028</v>
      </c>
      <c r="K290" s="94">
        <v>2029</v>
      </c>
      <c r="L290" s="124" t="s">
        <v>8</v>
      </c>
    </row>
    <row r="291" spans="1:12" x14ac:dyDescent="0.25">
      <c r="A291" s="460" t="s">
        <v>9</v>
      </c>
      <c r="B291" s="461"/>
      <c r="C291" s="461"/>
      <c r="D291" s="107"/>
      <c r="E291" s="107"/>
      <c r="F291" s="107"/>
      <c r="G291" s="107"/>
      <c r="H291" s="115">
        <f>H296+H300+H304+H308+H312+H316</f>
        <v>2280000</v>
      </c>
      <c r="I291" s="115">
        <f>I296+I300+I304+I308+I312+I316</f>
        <v>2380000</v>
      </c>
      <c r="J291" s="115">
        <f>J296+J300+J304+J308+J312+J316</f>
        <v>2430000</v>
      </c>
      <c r="K291" s="115">
        <f>K296+K300+K304+K308+K312+K316</f>
        <v>2530000</v>
      </c>
      <c r="L291" s="131">
        <f>SUM(H291:K291)</f>
        <v>9620000</v>
      </c>
    </row>
    <row r="292" spans="1:12" ht="0.75" customHeight="1" thickBot="1" x14ac:dyDescent="0.3">
      <c r="A292" s="102"/>
      <c r="B292" s="103"/>
      <c r="C292" s="359"/>
      <c r="D292" s="359"/>
      <c r="E292" s="359"/>
      <c r="F292" s="128"/>
      <c r="G292" s="128"/>
      <c r="H292" s="103"/>
      <c r="I292" s="103"/>
      <c r="J292" s="103"/>
      <c r="K292" s="103"/>
      <c r="L292" s="105"/>
    </row>
    <row r="293" spans="1:12" x14ac:dyDescent="0.25">
      <c r="A293" s="273" t="s">
        <v>10</v>
      </c>
      <c r="B293" s="281" t="s">
        <v>11</v>
      </c>
      <c r="C293" s="281"/>
      <c r="D293" s="281"/>
      <c r="E293" s="281"/>
      <c r="F293" s="281" t="s">
        <v>12</v>
      </c>
      <c r="G293" s="283" t="s">
        <v>13</v>
      </c>
      <c r="H293" s="259">
        <v>2026</v>
      </c>
      <c r="I293" s="259">
        <v>2027</v>
      </c>
      <c r="J293" s="259">
        <v>2028</v>
      </c>
      <c r="K293" s="259">
        <v>2029</v>
      </c>
      <c r="L293" s="261" t="s">
        <v>14</v>
      </c>
    </row>
    <row r="294" spans="1:12" x14ac:dyDescent="0.25">
      <c r="A294" s="274"/>
      <c r="B294" s="336"/>
      <c r="C294" s="336"/>
      <c r="D294" s="336"/>
      <c r="E294" s="336"/>
      <c r="F294" s="282"/>
      <c r="G294" s="284"/>
      <c r="H294" s="285"/>
      <c r="I294" s="260"/>
      <c r="J294" s="260"/>
      <c r="K294" s="260"/>
      <c r="L294" s="262"/>
    </row>
    <row r="295" spans="1:12" x14ac:dyDescent="0.25">
      <c r="A295" s="106" t="s">
        <v>62</v>
      </c>
      <c r="B295" s="107" t="s">
        <v>16</v>
      </c>
      <c r="C295" s="326" t="s">
        <v>342</v>
      </c>
      <c r="D295" s="326"/>
      <c r="E295" s="326"/>
      <c r="F295" s="108"/>
      <c r="G295" s="108" t="s">
        <v>17</v>
      </c>
      <c r="H295" s="109">
        <v>1</v>
      </c>
      <c r="I295" s="109">
        <v>1</v>
      </c>
      <c r="J295" s="109">
        <v>1</v>
      </c>
      <c r="K295" s="109">
        <v>1</v>
      </c>
      <c r="L295" s="129">
        <f>SUM(H295:K295)</f>
        <v>4</v>
      </c>
    </row>
    <row r="296" spans="1:12" x14ac:dyDescent="0.25">
      <c r="A296" s="111"/>
      <c r="B296" s="112" t="s">
        <v>18</v>
      </c>
      <c r="C296" s="333"/>
      <c r="D296" s="333"/>
      <c r="E296" s="333"/>
      <c r="F296" s="108"/>
      <c r="G296" s="108" t="s">
        <v>20</v>
      </c>
      <c r="H296" s="118">
        <v>40000</v>
      </c>
      <c r="I296" s="118">
        <v>40000</v>
      </c>
      <c r="J296" s="118">
        <v>40000</v>
      </c>
      <c r="K296" s="118">
        <v>40000</v>
      </c>
      <c r="L296" s="124">
        <f>H296+I296+J296+K296</f>
        <v>160000</v>
      </c>
    </row>
    <row r="297" spans="1:12" x14ac:dyDescent="0.25">
      <c r="A297" s="111"/>
      <c r="B297" s="107" t="s">
        <v>21</v>
      </c>
      <c r="C297" s="333" t="s">
        <v>63</v>
      </c>
      <c r="D297" s="333"/>
      <c r="E297" s="333"/>
      <c r="F297" s="108"/>
      <c r="G297" s="108"/>
      <c r="H297" s="114"/>
      <c r="I297" s="114"/>
      <c r="J297" s="114"/>
      <c r="K297" s="114"/>
      <c r="L297" s="124"/>
    </row>
    <row r="298" spans="1:12" x14ac:dyDescent="0.25">
      <c r="A298" s="111"/>
      <c r="B298" s="112" t="s">
        <v>22</v>
      </c>
      <c r="C298" s="334" t="s">
        <v>64</v>
      </c>
      <c r="D298" s="334"/>
      <c r="E298" s="334"/>
      <c r="F298" s="108"/>
      <c r="G298" s="115"/>
      <c r="H298" s="116"/>
      <c r="I298" s="116"/>
      <c r="J298" s="116"/>
      <c r="K298" s="116"/>
      <c r="L298" s="131"/>
    </row>
    <row r="299" spans="1:12" x14ac:dyDescent="0.25">
      <c r="A299" s="106" t="s">
        <v>62</v>
      </c>
      <c r="B299" s="107" t="s">
        <v>16</v>
      </c>
      <c r="C299" s="326" t="s">
        <v>343</v>
      </c>
      <c r="D299" s="326"/>
      <c r="E299" s="326"/>
      <c r="F299" s="108"/>
      <c r="G299" s="108" t="s">
        <v>17</v>
      </c>
      <c r="H299" s="109">
        <v>1</v>
      </c>
      <c r="I299" s="109">
        <v>1</v>
      </c>
      <c r="J299" s="109">
        <v>1</v>
      </c>
      <c r="K299" s="109">
        <v>1</v>
      </c>
      <c r="L299" s="129">
        <f>SUM(H299:K299)</f>
        <v>4</v>
      </c>
    </row>
    <row r="300" spans="1:12" x14ac:dyDescent="0.25">
      <c r="A300" s="111"/>
      <c r="B300" s="112" t="s">
        <v>18</v>
      </c>
      <c r="C300" s="333"/>
      <c r="D300" s="333"/>
      <c r="E300" s="333"/>
      <c r="F300" s="108"/>
      <c r="G300" s="108" t="s">
        <v>20</v>
      </c>
      <c r="H300" s="118">
        <v>40000</v>
      </c>
      <c r="I300" s="118">
        <v>40000</v>
      </c>
      <c r="J300" s="118">
        <v>40000</v>
      </c>
      <c r="K300" s="118">
        <v>40000</v>
      </c>
      <c r="L300" s="124">
        <f>H300+I300+J300+K300</f>
        <v>160000</v>
      </c>
    </row>
    <row r="301" spans="1:12" x14ac:dyDescent="0.25">
      <c r="A301" s="111"/>
      <c r="B301" s="107" t="s">
        <v>21</v>
      </c>
      <c r="C301" s="333" t="s">
        <v>63</v>
      </c>
      <c r="D301" s="333"/>
      <c r="E301" s="333"/>
      <c r="F301" s="108"/>
      <c r="G301" s="108"/>
      <c r="H301" s="114"/>
      <c r="I301" s="114"/>
      <c r="J301" s="114"/>
      <c r="K301" s="114"/>
      <c r="L301" s="124"/>
    </row>
    <row r="302" spans="1:12" x14ac:dyDescent="0.25">
      <c r="A302" s="111"/>
      <c r="B302" s="112" t="s">
        <v>22</v>
      </c>
      <c r="C302" s="334" t="s">
        <v>64</v>
      </c>
      <c r="D302" s="334"/>
      <c r="E302" s="334"/>
      <c r="F302" s="108"/>
      <c r="G302" s="115"/>
      <c r="H302" s="116"/>
      <c r="I302" s="116"/>
      <c r="J302" s="116"/>
      <c r="K302" s="116"/>
      <c r="L302" s="131"/>
    </row>
    <row r="303" spans="1:12" x14ac:dyDescent="0.25">
      <c r="A303" s="106" t="s">
        <v>62</v>
      </c>
      <c r="B303" s="107" t="s">
        <v>16</v>
      </c>
      <c r="C303" s="326" t="s">
        <v>344</v>
      </c>
      <c r="D303" s="326"/>
      <c r="E303" s="326"/>
      <c r="F303" s="108"/>
      <c r="G303" s="108" t="s">
        <v>17</v>
      </c>
      <c r="H303" s="109">
        <v>1</v>
      </c>
      <c r="I303" s="109">
        <v>1</v>
      </c>
      <c r="J303" s="109">
        <v>1</v>
      </c>
      <c r="K303" s="109">
        <v>1</v>
      </c>
      <c r="L303" s="129">
        <f>SUM(H303:K303)</f>
        <v>4</v>
      </c>
    </row>
    <row r="304" spans="1:12" x14ac:dyDescent="0.25">
      <c r="A304" s="111"/>
      <c r="B304" s="112" t="s">
        <v>18</v>
      </c>
      <c r="C304" s="333"/>
      <c r="D304" s="333"/>
      <c r="E304" s="333"/>
      <c r="F304" s="108"/>
      <c r="G304" s="108" t="s">
        <v>20</v>
      </c>
      <c r="H304" s="137">
        <v>200000</v>
      </c>
      <c r="I304" s="137">
        <v>200000</v>
      </c>
      <c r="J304" s="137">
        <v>200000</v>
      </c>
      <c r="K304" s="137">
        <v>200000</v>
      </c>
      <c r="L304" s="124">
        <f>H304+I304+J304+K304</f>
        <v>800000</v>
      </c>
    </row>
    <row r="305" spans="1:12" x14ac:dyDescent="0.25">
      <c r="A305" s="111"/>
      <c r="B305" s="107" t="s">
        <v>21</v>
      </c>
      <c r="C305" s="333" t="s">
        <v>63</v>
      </c>
      <c r="D305" s="333"/>
      <c r="E305" s="333"/>
      <c r="F305" s="108"/>
      <c r="G305" s="108"/>
      <c r="H305" s="138"/>
      <c r="I305" s="138"/>
      <c r="J305" s="138"/>
      <c r="K305" s="138"/>
      <c r="L305" s="124"/>
    </row>
    <row r="306" spans="1:12" x14ac:dyDescent="0.25">
      <c r="A306" s="111"/>
      <c r="B306" s="112" t="s">
        <v>22</v>
      </c>
      <c r="C306" s="334" t="s">
        <v>64</v>
      </c>
      <c r="D306" s="334"/>
      <c r="E306" s="334"/>
      <c r="F306" s="108"/>
      <c r="G306" s="115"/>
      <c r="H306" s="116"/>
      <c r="I306" s="116"/>
      <c r="J306" s="116"/>
      <c r="K306" s="116"/>
      <c r="L306" s="131"/>
    </row>
    <row r="307" spans="1:12" ht="17.25" customHeight="1" x14ac:dyDescent="0.25">
      <c r="A307" s="106" t="s">
        <v>62</v>
      </c>
      <c r="B307" s="107" t="s">
        <v>16</v>
      </c>
      <c r="C307" s="326" t="s">
        <v>345</v>
      </c>
      <c r="D307" s="326"/>
      <c r="E307" s="326"/>
      <c r="F307" s="108"/>
      <c r="G307" s="108" t="s">
        <v>17</v>
      </c>
      <c r="H307" s="109">
        <v>1</v>
      </c>
      <c r="I307" s="109">
        <v>1</v>
      </c>
      <c r="J307" s="109">
        <v>1</v>
      </c>
      <c r="K307" s="109">
        <v>1</v>
      </c>
      <c r="L307" s="129">
        <f>SUM(H307:K307)</f>
        <v>4</v>
      </c>
    </row>
    <row r="308" spans="1:12" x14ac:dyDescent="0.25">
      <c r="A308" s="111"/>
      <c r="B308" s="112" t="s">
        <v>18</v>
      </c>
      <c r="C308" s="333"/>
      <c r="D308" s="333"/>
      <c r="E308" s="333"/>
      <c r="F308" s="108"/>
      <c r="G308" s="108" t="s">
        <v>20</v>
      </c>
      <c r="H308" s="118">
        <v>300000</v>
      </c>
      <c r="I308" s="118">
        <v>350000</v>
      </c>
      <c r="J308" s="118">
        <v>350000</v>
      </c>
      <c r="K308" s="134">
        <v>400000</v>
      </c>
      <c r="L308" s="124">
        <f>SUM(H308:K308)</f>
        <v>1400000</v>
      </c>
    </row>
    <row r="309" spans="1:12" x14ac:dyDescent="0.25">
      <c r="A309" s="111"/>
      <c r="B309" s="107" t="s">
        <v>21</v>
      </c>
      <c r="C309" s="333" t="s">
        <v>63</v>
      </c>
      <c r="D309" s="333"/>
      <c r="E309" s="333"/>
      <c r="F309" s="108"/>
      <c r="G309" s="108"/>
      <c r="H309" s="114"/>
      <c r="I309" s="114"/>
      <c r="J309" s="114"/>
      <c r="K309" s="114"/>
      <c r="L309" s="124"/>
    </row>
    <row r="310" spans="1:12" x14ac:dyDescent="0.25">
      <c r="A310" s="111"/>
      <c r="B310" s="112" t="s">
        <v>22</v>
      </c>
      <c r="C310" s="334" t="s">
        <v>65</v>
      </c>
      <c r="D310" s="334"/>
      <c r="E310" s="334"/>
      <c r="F310" s="108"/>
      <c r="G310" s="115"/>
      <c r="H310" s="116"/>
      <c r="I310" s="116"/>
      <c r="J310" s="116"/>
      <c r="K310" s="116"/>
      <c r="L310" s="131"/>
    </row>
    <row r="311" spans="1:12" ht="16.5" customHeight="1" x14ac:dyDescent="0.25">
      <c r="A311" s="106" t="s">
        <v>62</v>
      </c>
      <c r="B311" s="107" t="s">
        <v>16</v>
      </c>
      <c r="C311" s="326" t="s">
        <v>346</v>
      </c>
      <c r="D311" s="326"/>
      <c r="E311" s="326"/>
      <c r="F311" s="108"/>
      <c r="G311" s="108" t="s">
        <v>17</v>
      </c>
      <c r="H311" s="109">
        <v>1</v>
      </c>
      <c r="I311" s="109">
        <v>1</v>
      </c>
      <c r="J311" s="109">
        <v>1</v>
      </c>
      <c r="K311" s="109">
        <v>1</v>
      </c>
      <c r="L311" s="129">
        <f>SUM(H311:K311)</f>
        <v>4</v>
      </c>
    </row>
    <row r="312" spans="1:12" x14ac:dyDescent="0.25">
      <c r="A312" s="111"/>
      <c r="B312" s="112" t="s">
        <v>18</v>
      </c>
      <c r="C312" s="333"/>
      <c r="D312" s="333"/>
      <c r="E312" s="333"/>
      <c r="F312" s="108"/>
      <c r="G312" s="108" t="s">
        <v>20</v>
      </c>
      <c r="H312" s="118">
        <v>450000</v>
      </c>
      <c r="I312" s="118">
        <v>500000</v>
      </c>
      <c r="J312" s="118">
        <v>550000</v>
      </c>
      <c r="K312" s="118">
        <v>600000</v>
      </c>
      <c r="L312" s="124">
        <f>SUM(H312:K312)</f>
        <v>2100000</v>
      </c>
    </row>
    <row r="313" spans="1:12" x14ac:dyDescent="0.25">
      <c r="A313" s="111"/>
      <c r="B313" s="107" t="s">
        <v>21</v>
      </c>
      <c r="C313" s="333" t="s">
        <v>63</v>
      </c>
      <c r="D313" s="333"/>
      <c r="E313" s="333"/>
      <c r="F313" s="108"/>
      <c r="G313" s="108"/>
      <c r="H313" s="114"/>
      <c r="I313" s="114"/>
      <c r="J313" s="114"/>
      <c r="K313" s="114"/>
      <c r="L313" s="124"/>
    </row>
    <row r="314" spans="1:12" x14ac:dyDescent="0.25">
      <c r="A314" s="111"/>
      <c r="B314" s="112" t="s">
        <v>22</v>
      </c>
      <c r="C314" s="334" t="s">
        <v>64</v>
      </c>
      <c r="D314" s="334"/>
      <c r="E314" s="334"/>
      <c r="F314" s="108"/>
      <c r="G314" s="115"/>
      <c r="H314" s="116"/>
      <c r="I314" s="116"/>
      <c r="J314" s="116"/>
      <c r="K314" s="116"/>
      <c r="L314" s="131"/>
    </row>
    <row r="315" spans="1:12" x14ac:dyDescent="0.25">
      <c r="A315" s="106" t="s">
        <v>62</v>
      </c>
      <c r="B315" s="107" t="s">
        <v>16</v>
      </c>
      <c r="C315" s="253" t="s">
        <v>347</v>
      </c>
      <c r="D315" s="253"/>
      <c r="E315" s="253"/>
      <c r="F315" s="108"/>
      <c r="G315" s="108" t="s">
        <v>17</v>
      </c>
      <c r="H315" s="109"/>
      <c r="I315" s="109"/>
      <c r="J315" s="109"/>
      <c r="K315" s="109"/>
      <c r="L315" s="129"/>
    </row>
    <row r="316" spans="1:12" x14ac:dyDescent="0.25">
      <c r="A316" s="111"/>
      <c r="B316" s="112" t="s">
        <v>18</v>
      </c>
      <c r="C316" s="254"/>
      <c r="D316" s="254"/>
      <c r="E316" s="254"/>
      <c r="F316" s="108"/>
      <c r="G316" s="108" t="s">
        <v>20</v>
      </c>
      <c r="H316" s="114">
        <v>1250000</v>
      </c>
      <c r="I316" s="114">
        <v>1250000</v>
      </c>
      <c r="J316" s="114">
        <v>1250000</v>
      </c>
      <c r="K316" s="114">
        <v>1250000</v>
      </c>
      <c r="L316" s="124">
        <f>H316+I316+J316+K316</f>
        <v>5000000</v>
      </c>
    </row>
    <row r="317" spans="1:12" x14ac:dyDescent="0.25">
      <c r="A317" s="111"/>
      <c r="B317" s="107" t="s">
        <v>21</v>
      </c>
      <c r="C317" s="333" t="s">
        <v>63</v>
      </c>
      <c r="D317" s="333"/>
      <c r="E317" s="333"/>
      <c r="F317" s="108"/>
      <c r="G317" s="108"/>
      <c r="H317" s="114"/>
      <c r="I317" s="114"/>
      <c r="J317" s="114"/>
      <c r="K317" s="114"/>
      <c r="L317" s="124"/>
    </row>
    <row r="318" spans="1:12" ht="15.75" thickBot="1" x14ac:dyDescent="0.3">
      <c r="A318" s="119"/>
      <c r="B318" s="120" t="s">
        <v>22</v>
      </c>
      <c r="C318" s="334" t="s">
        <v>64</v>
      </c>
      <c r="D318" s="334"/>
      <c r="E318" s="334"/>
      <c r="F318" s="132"/>
      <c r="G318" s="121"/>
      <c r="H318" s="122"/>
      <c r="I318" s="122"/>
      <c r="J318" s="122"/>
      <c r="K318" s="122"/>
      <c r="L318" s="133"/>
    </row>
    <row r="319" spans="1:12" ht="15.75" thickBot="1" x14ac:dyDescent="0.3">
      <c r="A319" s="345" t="s">
        <v>23</v>
      </c>
      <c r="B319" s="346"/>
      <c r="C319" s="346"/>
      <c r="D319" s="346"/>
      <c r="E319" s="346"/>
      <c r="F319" s="347"/>
      <c r="G319" s="347"/>
      <c r="H319" s="347"/>
      <c r="I319" s="347"/>
      <c r="J319" s="347"/>
      <c r="K319" s="347"/>
      <c r="L319" s="348"/>
    </row>
    <row r="320" spans="1:12" x14ac:dyDescent="0.25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</row>
    <row r="321" spans="1:12" x14ac:dyDescent="0.25">
      <c r="A321" s="393" t="s">
        <v>0</v>
      </c>
      <c r="B321" s="394"/>
      <c r="C321" s="394"/>
      <c r="D321" s="394"/>
      <c r="E321" s="394"/>
      <c r="F321" s="394"/>
      <c r="G321" s="394"/>
      <c r="H321" s="394"/>
      <c r="I321" s="394"/>
      <c r="J321" s="394"/>
      <c r="K321" s="394"/>
      <c r="L321" s="394"/>
    </row>
    <row r="322" spans="1:12" x14ac:dyDescent="0.25">
      <c r="A322" s="344" t="s">
        <v>24</v>
      </c>
      <c r="B322" s="344"/>
      <c r="C322" s="344"/>
      <c r="D322" s="344"/>
      <c r="E322" s="344"/>
      <c r="F322" s="344"/>
      <c r="G322" s="344"/>
      <c r="H322" s="344"/>
      <c r="I322" s="344"/>
      <c r="J322" s="344"/>
      <c r="K322" s="344"/>
      <c r="L322" s="344"/>
    </row>
    <row r="323" spans="1:12" ht="15.75" thickBot="1" x14ac:dyDescent="0.3">
      <c r="A323" s="462" t="s">
        <v>95</v>
      </c>
      <c r="B323" s="462"/>
      <c r="C323" s="462"/>
      <c r="D323" s="462"/>
      <c r="E323" s="462"/>
      <c r="F323" s="462"/>
      <c r="G323" s="462"/>
      <c r="H323" s="462"/>
      <c r="I323" s="462"/>
      <c r="J323" s="462"/>
      <c r="K323" s="462"/>
      <c r="L323" s="462"/>
    </row>
    <row r="324" spans="1:12" ht="15.75" thickBot="1" x14ac:dyDescent="0.3">
      <c r="A324" s="344" t="s">
        <v>1</v>
      </c>
      <c r="B324" s="344"/>
      <c r="C324" s="370" t="s">
        <v>66</v>
      </c>
      <c r="D324" s="371"/>
      <c r="E324" s="371"/>
      <c r="F324" s="371"/>
      <c r="G324" s="371"/>
      <c r="H324" s="371"/>
      <c r="I324" s="371"/>
      <c r="J324" s="371"/>
      <c r="K324" s="371"/>
      <c r="L324" s="372"/>
    </row>
    <row r="325" spans="1:12" x14ac:dyDescent="0.25">
      <c r="A325" s="344" t="s">
        <v>2</v>
      </c>
      <c r="B325" s="344"/>
      <c r="C325" s="373" t="s">
        <v>67</v>
      </c>
      <c r="D325" s="374"/>
      <c r="E325" s="374"/>
      <c r="F325" s="374"/>
      <c r="G325" s="374"/>
      <c r="H325" s="374"/>
      <c r="I325" s="374"/>
      <c r="J325" s="374"/>
      <c r="K325" s="374"/>
      <c r="L325" s="375"/>
    </row>
    <row r="326" spans="1:12" ht="15.75" thickBot="1" x14ac:dyDescent="0.3">
      <c r="A326" s="139"/>
      <c r="B326" s="139"/>
      <c r="C326" s="376"/>
      <c r="D326" s="377"/>
      <c r="E326" s="377"/>
      <c r="F326" s="377"/>
      <c r="G326" s="377"/>
      <c r="H326" s="377"/>
      <c r="I326" s="377"/>
      <c r="J326" s="377"/>
      <c r="K326" s="377"/>
      <c r="L326" s="378"/>
    </row>
    <row r="327" spans="1:12" x14ac:dyDescent="0.25">
      <c r="A327" s="379" t="s">
        <v>3</v>
      </c>
      <c r="B327" s="380"/>
      <c r="C327" s="380"/>
      <c r="D327" s="380"/>
      <c r="E327" s="381" t="s">
        <v>4</v>
      </c>
      <c r="F327" s="381"/>
      <c r="G327" s="381"/>
      <c r="H327" s="381"/>
      <c r="I327" s="382" t="s">
        <v>5</v>
      </c>
      <c r="J327" s="382"/>
      <c r="K327" s="382"/>
      <c r="L327" s="383"/>
    </row>
    <row r="328" spans="1:12" x14ac:dyDescent="0.25">
      <c r="A328" s="384" t="s">
        <v>6</v>
      </c>
      <c r="B328" s="385"/>
      <c r="C328" s="385"/>
      <c r="D328" s="386"/>
      <c r="E328" s="387"/>
      <c r="F328" s="387"/>
      <c r="G328" s="387"/>
      <c r="H328" s="387"/>
      <c r="I328" s="387"/>
      <c r="J328" s="387"/>
      <c r="K328" s="387"/>
      <c r="L328" s="388"/>
    </row>
    <row r="329" spans="1:12" x14ac:dyDescent="0.25">
      <c r="A329" s="395" t="s">
        <v>7</v>
      </c>
      <c r="B329" s="365"/>
      <c r="C329" s="365"/>
      <c r="D329" s="365"/>
      <c r="E329" s="140"/>
      <c r="F329" s="140"/>
      <c r="G329" s="140"/>
      <c r="H329" s="141">
        <v>2026</v>
      </c>
      <c r="I329" s="141">
        <v>2027</v>
      </c>
      <c r="J329" s="141">
        <v>2028</v>
      </c>
      <c r="K329" s="141">
        <v>2029</v>
      </c>
      <c r="L329" s="142" t="s">
        <v>8</v>
      </c>
    </row>
    <row r="330" spans="1:12" x14ac:dyDescent="0.25">
      <c r="A330" s="396" t="s">
        <v>9</v>
      </c>
      <c r="B330" s="397"/>
      <c r="C330" s="397"/>
      <c r="D330" s="143"/>
      <c r="E330" s="143"/>
      <c r="F330" s="143"/>
      <c r="G330" s="143"/>
      <c r="H330" s="144">
        <f>H335+H343+H347+H351+H355+H339</f>
        <v>1682465.07</v>
      </c>
      <c r="I330" s="144">
        <f>I335+I343+I347+I351+I355+I339</f>
        <v>1763003.37</v>
      </c>
      <c r="J330" s="144">
        <f>J335+J343+J347+J351+J355+J339</f>
        <v>1850556.92</v>
      </c>
      <c r="K330" s="144">
        <f>K335+K343+K347+K351+K355+K339</f>
        <v>1882802.15</v>
      </c>
      <c r="L330" s="145">
        <f>SUM(H330:K330)</f>
        <v>7178827.5099999998</v>
      </c>
    </row>
    <row r="331" spans="1:12" x14ac:dyDescent="0.25">
      <c r="A331" s="146"/>
      <c r="B331" s="147"/>
      <c r="C331" s="463"/>
      <c r="D331" s="463"/>
      <c r="E331" s="463"/>
      <c r="F331" s="148"/>
      <c r="G331" s="148"/>
      <c r="H331" s="147"/>
      <c r="I331" s="147"/>
      <c r="J331" s="147"/>
      <c r="K331" s="147"/>
      <c r="L331" s="149"/>
    </row>
    <row r="332" spans="1:12" x14ac:dyDescent="0.25">
      <c r="A332" s="464" t="s">
        <v>10</v>
      </c>
      <c r="B332" s="465" t="s">
        <v>11</v>
      </c>
      <c r="C332" s="465"/>
      <c r="D332" s="465"/>
      <c r="E332" s="465"/>
      <c r="F332" s="465" t="s">
        <v>12</v>
      </c>
      <c r="G332" s="466" t="s">
        <v>13</v>
      </c>
      <c r="H332" s="467">
        <v>2026</v>
      </c>
      <c r="I332" s="467">
        <v>2027</v>
      </c>
      <c r="J332" s="467">
        <v>2028</v>
      </c>
      <c r="K332" s="467">
        <v>2029</v>
      </c>
      <c r="L332" s="468" t="s">
        <v>14</v>
      </c>
    </row>
    <row r="333" spans="1:12" x14ac:dyDescent="0.25">
      <c r="A333" s="363"/>
      <c r="B333" s="365"/>
      <c r="C333" s="365"/>
      <c r="D333" s="365"/>
      <c r="E333" s="365"/>
      <c r="F333" s="366"/>
      <c r="G333" s="368"/>
      <c r="H333" s="343"/>
      <c r="I333" s="342"/>
      <c r="J333" s="342"/>
      <c r="K333" s="342"/>
      <c r="L333" s="361"/>
    </row>
    <row r="334" spans="1:12" x14ac:dyDescent="0.25">
      <c r="A334" s="150" t="s">
        <v>15</v>
      </c>
      <c r="B334" s="151" t="s">
        <v>16</v>
      </c>
      <c r="C334" s="326" t="s">
        <v>348</v>
      </c>
      <c r="D334" s="326"/>
      <c r="E334" s="326"/>
      <c r="F334" s="152"/>
      <c r="G334" s="152" t="s">
        <v>17</v>
      </c>
      <c r="H334" s="153">
        <v>1</v>
      </c>
      <c r="I334" s="153">
        <v>1</v>
      </c>
      <c r="J334" s="153">
        <v>1</v>
      </c>
      <c r="K334" s="153">
        <v>1</v>
      </c>
      <c r="L334" s="154">
        <f>SUM(H334:K334)</f>
        <v>4</v>
      </c>
    </row>
    <row r="335" spans="1:12" x14ac:dyDescent="0.25">
      <c r="A335" s="155"/>
      <c r="B335" s="156" t="s">
        <v>18</v>
      </c>
      <c r="C335" s="333" t="s">
        <v>19</v>
      </c>
      <c r="D335" s="333"/>
      <c r="E335" s="333"/>
      <c r="F335" s="152"/>
      <c r="G335" s="152" t="s">
        <v>20</v>
      </c>
      <c r="H335" s="137">
        <f>1057465.07-H339</f>
        <v>1037465.0700000001</v>
      </c>
      <c r="I335" s="137">
        <f>1138003.37-I339</f>
        <v>1118003.3700000001</v>
      </c>
      <c r="J335" s="137">
        <f>1225556.92-J339</f>
        <v>1205556.92</v>
      </c>
      <c r="K335" s="137">
        <f>1257802.15-K339</f>
        <v>1237802.1499999999</v>
      </c>
      <c r="L335" s="142">
        <f>SUM(H335:K335)</f>
        <v>4598827.51</v>
      </c>
    </row>
    <row r="336" spans="1:12" x14ac:dyDescent="0.25">
      <c r="A336" s="155"/>
      <c r="B336" s="151" t="s">
        <v>21</v>
      </c>
      <c r="C336" s="333" t="s">
        <v>68</v>
      </c>
      <c r="D336" s="333"/>
      <c r="E336" s="333"/>
      <c r="F336" s="152"/>
      <c r="G336" s="152"/>
      <c r="H336" s="138"/>
      <c r="I336" s="138"/>
      <c r="J336" s="138"/>
      <c r="K336" s="138"/>
      <c r="L336" s="142"/>
    </row>
    <row r="337" spans="1:12" x14ac:dyDescent="0.25">
      <c r="A337" s="155"/>
      <c r="B337" s="156" t="s">
        <v>22</v>
      </c>
      <c r="C337" s="334" t="s">
        <v>40</v>
      </c>
      <c r="D337" s="334"/>
      <c r="E337" s="334"/>
      <c r="F337" s="152"/>
      <c r="G337" s="157"/>
      <c r="H337" s="158"/>
      <c r="I337" s="158"/>
      <c r="J337" s="158"/>
      <c r="K337" s="158"/>
      <c r="L337" s="159"/>
    </row>
    <row r="338" spans="1:12" x14ac:dyDescent="0.25">
      <c r="A338" s="150" t="s">
        <v>34</v>
      </c>
      <c r="B338" s="151" t="s">
        <v>16</v>
      </c>
      <c r="C338" s="326" t="s">
        <v>349</v>
      </c>
      <c r="D338" s="326"/>
      <c r="E338" s="326"/>
      <c r="F338" s="152"/>
      <c r="G338" s="152" t="s">
        <v>17</v>
      </c>
      <c r="H338" s="153">
        <v>1</v>
      </c>
      <c r="I338" s="153">
        <v>1</v>
      </c>
      <c r="J338" s="153">
        <v>1</v>
      </c>
      <c r="K338" s="153">
        <v>1</v>
      </c>
      <c r="L338" s="154">
        <f>SUM(H338:K338)</f>
        <v>4</v>
      </c>
    </row>
    <row r="339" spans="1:12" x14ac:dyDescent="0.25">
      <c r="A339" s="155"/>
      <c r="B339" s="156" t="s">
        <v>18</v>
      </c>
      <c r="C339" s="333" t="s">
        <v>35</v>
      </c>
      <c r="D339" s="333"/>
      <c r="E339" s="333"/>
      <c r="F339" s="152"/>
      <c r="G339" s="152" t="s">
        <v>20</v>
      </c>
      <c r="H339" s="160">
        <v>20000</v>
      </c>
      <c r="I339" s="160">
        <v>20000</v>
      </c>
      <c r="J339" s="160">
        <v>20000</v>
      </c>
      <c r="K339" s="160">
        <v>20000</v>
      </c>
      <c r="L339" s="142">
        <f>SUM(H339:K339)</f>
        <v>80000</v>
      </c>
    </row>
    <row r="340" spans="1:12" x14ac:dyDescent="0.25">
      <c r="A340" s="155"/>
      <c r="B340" s="151" t="s">
        <v>21</v>
      </c>
      <c r="C340" s="333" t="s">
        <v>68</v>
      </c>
      <c r="D340" s="333"/>
      <c r="E340" s="333"/>
      <c r="F340" s="152"/>
      <c r="G340" s="152"/>
      <c r="H340" s="138"/>
      <c r="I340" s="138"/>
      <c r="J340" s="138"/>
      <c r="K340" s="138"/>
      <c r="L340" s="142"/>
    </row>
    <row r="341" spans="1:12" x14ac:dyDescent="0.25">
      <c r="A341" s="155"/>
      <c r="B341" s="156" t="s">
        <v>22</v>
      </c>
      <c r="C341" s="334" t="s">
        <v>40</v>
      </c>
      <c r="D341" s="334"/>
      <c r="E341" s="334"/>
      <c r="F341" s="152"/>
      <c r="G341" s="157"/>
      <c r="H341" s="158"/>
      <c r="I341" s="158"/>
      <c r="J341" s="158"/>
      <c r="K341" s="158"/>
      <c r="L341" s="159"/>
    </row>
    <row r="342" spans="1:12" x14ac:dyDescent="0.25">
      <c r="A342" s="150" t="s">
        <v>34</v>
      </c>
      <c r="B342" s="151" t="s">
        <v>16</v>
      </c>
      <c r="C342" s="326" t="s">
        <v>350</v>
      </c>
      <c r="D342" s="326"/>
      <c r="E342" s="326"/>
      <c r="F342" s="152"/>
      <c r="G342" s="152" t="s">
        <v>17</v>
      </c>
      <c r="H342" s="153">
        <v>1</v>
      </c>
      <c r="I342" s="153">
        <v>1</v>
      </c>
      <c r="J342" s="153">
        <v>1</v>
      </c>
      <c r="K342" s="153">
        <v>1</v>
      </c>
      <c r="L342" s="154">
        <f>SUM(H342:K342)</f>
        <v>4</v>
      </c>
    </row>
    <row r="343" spans="1:12" x14ac:dyDescent="0.25">
      <c r="A343" s="155"/>
      <c r="B343" s="156" t="s">
        <v>18</v>
      </c>
      <c r="C343" s="333" t="s">
        <v>52</v>
      </c>
      <c r="D343" s="333"/>
      <c r="E343" s="333"/>
      <c r="F343" s="152"/>
      <c r="G343" s="152" t="s">
        <v>20</v>
      </c>
      <c r="H343" s="137">
        <v>20000</v>
      </c>
      <c r="I343" s="137">
        <v>20000</v>
      </c>
      <c r="J343" s="137">
        <v>20000</v>
      </c>
      <c r="K343" s="137">
        <v>20000</v>
      </c>
      <c r="L343" s="142">
        <f>SUM(H343:K343)</f>
        <v>80000</v>
      </c>
    </row>
    <row r="344" spans="1:12" x14ac:dyDescent="0.25">
      <c r="A344" s="155"/>
      <c r="B344" s="151" t="s">
        <v>21</v>
      </c>
      <c r="C344" s="333" t="s">
        <v>68</v>
      </c>
      <c r="D344" s="333"/>
      <c r="E344" s="333"/>
      <c r="F344" s="152"/>
      <c r="G344" s="152"/>
      <c r="H344" s="138"/>
      <c r="I344" s="138"/>
      <c r="J344" s="138"/>
      <c r="K344" s="138"/>
      <c r="L344" s="142"/>
    </row>
    <row r="345" spans="1:12" x14ac:dyDescent="0.25">
      <c r="A345" s="155"/>
      <c r="B345" s="156" t="s">
        <v>22</v>
      </c>
      <c r="C345" s="334" t="s">
        <v>69</v>
      </c>
      <c r="D345" s="334"/>
      <c r="E345" s="334"/>
      <c r="F345" s="152"/>
      <c r="G345" s="157"/>
      <c r="H345" s="158"/>
      <c r="I345" s="158"/>
      <c r="J345" s="158"/>
      <c r="K345" s="158"/>
      <c r="L345" s="159"/>
    </row>
    <row r="346" spans="1:12" x14ac:dyDescent="0.25">
      <c r="A346" s="150" t="s">
        <v>15</v>
      </c>
      <c r="B346" s="151" t="s">
        <v>16</v>
      </c>
      <c r="C346" s="326" t="s">
        <v>351</v>
      </c>
      <c r="D346" s="326"/>
      <c r="E346" s="326"/>
      <c r="F346" s="152"/>
      <c r="G346" s="152" t="s">
        <v>17</v>
      </c>
      <c r="H346" s="153">
        <v>1</v>
      </c>
      <c r="I346" s="153">
        <v>1</v>
      </c>
      <c r="J346" s="153">
        <v>1</v>
      </c>
      <c r="K346" s="153">
        <v>1</v>
      </c>
      <c r="L346" s="154">
        <f>SUM(H346:K346)</f>
        <v>4</v>
      </c>
    </row>
    <row r="347" spans="1:12" x14ac:dyDescent="0.25">
      <c r="A347" s="155"/>
      <c r="B347" s="156" t="s">
        <v>18</v>
      </c>
      <c r="C347" s="333" t="s">
        <v>19</v>
      </c>
      <c r="D347" s="333"/>
      <c r="E347" s="333"/>
      <c r="F347" s="152"/>
      <c r="G347" s="152" t="s">
        <v>20</v>
      </c>
      <c r="H347" s="137">
        <v>5000</v>
      </c>
      <c r="I347" s="137">
        <v>5000</v>
      </c>
      <c r="J347" s="137">
        <v>5000</v>
      </c>
      <c r="K347" s="137">
        <v>5000</v>
      </c>
      <c r="L347" s="142">
        <f>SUM(H347:K347)</f>
        <v>20000</v>
      </c>
    </row>
    <row r="348" spans="1:12" x14ac:dyDescent="0.25">
      <c r="A348" s="155"/>
      <c r="B348" s="151" t="s">
        <v>21</v>
      </c>
      <c r="C348" s="333" t="s">
        <v>68</v>
      </c>
      <c r="D348" s="333"/>
      <c r="E348" s="333"/>
      <c r="F348" s="152"/>
      <c r="G348" s="152"/>
      <c r="H348" s="138"/>
      <c r="I348" s="138"/>
      <c r="J348" s="138"/>
      <c r="K348" s="138"/>
      <c r="L348" s="142"/>
    </row>
    <row r="349" spans="1:12" x14ac:dyDescent="0.25">
      <c r="A349" s="155"/>
      <c r="B349" s="156" t="s">
        <v>22</v>
      </c>
      <c r="C349" s="334" t="s">
        <v>40</v>
      </c>
      <c r="D349" s="334"/>
      <c r="E349" s="334"/>
      <c r="F349" s="152"/>
      <c r="G349" s="157"/>
      <c r="H349" s="158"/>
      <c r="I349" s="158"/>
      <c r="J349" s="158"/>
      <c r="K349" s="158"/>
      <c r="L349" s="159"/>
    </row>
    <row r="350" spans="1:12" x14ac:dyDescent="0.25">
      <c r="A350" s="150" t="s">
        <v>15</v>
      </c>
      <c r="B350" s="151" t="s">
        <v>16</v>
      </c>
      <c r="C350" s="326" t="s">
        <v>352</v>
      </c>
      <c r="D350" s="326"/>
      <c r="E350" s="326"/>
      <c r="F350" s="152"/>
      <c r="G350" s="152" t="s">
        <v>17</v>
      </c>
      <c r="H350" s="153">
        <v>1</v>
      </c>
      <c r="I350" s="153">
        <v>1</v>
      </c>
      <c r="J350" s="153">
        <v>1</v>
      </c>
      <c r="K350" s="153">
        <v>1</v>
      </c>
      <c r="L350" s="154">
        <f>SUM(H350:K350)</f>
        <v>4</v>
      </c>
    </row>
    <row r="351" spans="1:12" x14ac:dyDescent="0.25">
      <c r="A351" s="155"/>
      <c r="B351" s="156" t="s">
        <v>18</v>
      </c>
      <c r="C351" s="333" t="s">
        <v>19</v>
      </c>
      <c r="D351" s="333"/>
      <c r="E351" s="333"/>
      <c r="F351" s="152"/>
      <c r="G351" s="152" t="s">
        <v>20</v>
      </c>
      <c r="H351" s="137">
        <v>100000</v>
      </c>
      <c r="I351" s="137">
        <v>100000</v>
      </c>
      <c r="J351" s="137">
        <v>100000</v>
      </c>
      <c r="K351" s="137">
        <v>100000</v>
      </c>
      <c r="L351" s="142">
        <f>SUM(H351:K351)</f>
        <v>400000</v>
      </c>
    </row>
    <row r="352" spans="1:12" x14ac:dyDescent="0.25">
      <c r="A352" s="155"/>
      <c r="B352" s="151" t="s">
        <v>21</v>
      </c>
      <c r="C352" s="333" t="s">
        <v>70</v>
      </c>
      <c r="D352" s="333"/>
      <c r="E352" s="333"/>
      <c r="F352" s="152"/>
      <c r="G352" s="152"/>
      <c r="H352" s="138"/>
      <c r="I352" s="138"/>
      <c r="J352" s="138"/>
      <c r="K352" s="138"/>
      <c r="L352" s="142"/>
    </row>
    <row r="353" spans="1:12" x14ac:dyDescent="0.25">
      <c r="A353" s="155"/>
      <c r="B353" s="156" t="s">
        <v>22</v>
      </c>
      <c r="C353" s="334" t="s">
        <v>40</v>
      </c>
      <c r="D353" s="334"/>
      <c r="E353" s="334"/>
      <c r="F353" s="152"/>
      <c r="G353" s="157"/>
      <c r="H353" s="158"/>
      <c r="I353" s="158"/>
      <c r="J353" s="158"/>
      <c r="K353" s="158"/>
      <c r="L353" s="159"/>
    </row>
    <row r="354" spans="1:12" x14ac:dyDescent="0.25">
      <c r="A354" s="150" t="s">
        <v>34</v>
      </c>
      <c r="B354" s="151" t="s">
        <v>16</v>
      </c>
      <c r="C354" s="326" t="s">
        <v>353</v>
      </c>
      <c r="D354" s="326"/>
      <c r="E354" s="326"/>
      <c r="F354" s="152"/>
      <c r="G354" s="152" t="s">
        <v>17</v>
      </c>
      <c r="H354" s="153"/>
      <c r="I354" s="153"/>
      <c r="J354" s="153"/>
      <c r="K354" s="153"/>
      <c r="L354" s="154"/>
    </row>
    <row r="355" spans="1:12" x14ac:dyDescent="0.25">
      <c r="A355" s="155"/>
      <c r="B355" s="156" t="s">
        <v>18</v>
      </c>
      <c r="C355" s="333" t="s">
        <v>19</v>
      </c>
      <c r="D355" s="333"/>
      <c r="E355" s="333"/>
      <c r="F355" s="152"/>
      <c r="G355" s="152" t="s">
        <v>20</v>
      </c>
      <c r="H355" s="138">
        <v>500000</v>
      </c>
      <c r="I355" s="138">
        <v>500000</v>
      </c>
      <c r="J355" s="138">
        <v>500000</v>
      </c>
      <c r="K355" s="138">
        <v>500000</v>
      </c>
      <c r="L355" s="142">
        <f>SUM(H355:K355)</f>
        <v>2000000</v>
      </c>
    </row>
    <row r="356" spans="1:12" x14ac:dyDescent="0.25">
      <c r="A356" s="155"/>
      <c r="B356" s="151" t="s">
        <v>21</v>
      </c>
      <c r="C356" s="333" t="s">
        <v>70</v>
      </c>
      <c r="D356" s="333"/>
      <c r="E356" s="333"/>
      <c r="F356" s="152"/>
      <c r="G356" s="152"/>
      <c r="H356" s="138"/>
      <c r="I356" s="138"/>
      <c r="J356" s="138"/>
      <c r="K356" s="138"/>
      <c r="L356" s="142"/>
    </row>
    <row r="357" spans="1:12" ht="15.75" thickBot="1" x14ac:dyDescent="0.3">
      <c r="A357" s="161"/>
      <c r="B357" s="162" t="s">
        <v>22</v>
      </c>
      <c r="C357" s="334" t="s">
        <v>40</v>
      </c>
      <c r="D357" s="334"/>
      <c r="E357" s="334"/>
      <c r="F357" s="163"/>
      <c r="G357" s="144"/>
      <c r="H357" s="164"/>
      <c r="I357" s="164"/>
      <c r="J357" s="164"/>
      <c r="K357" s="164"/>
      <c r="L357" s="145"/>
    </row>
    <row r="358" spans="1:12" ht="15.75" thickBot="1" x14ac:dyDescent="0.3">
      <c r="A358" s="389" t="s">
        <v>72</v>
      </c>
      <c r="B358" s="390"/>
      <c r="C358" s="390"/>
      <c r="D358" s="390"/>
      <c r="E358" s="390"/>
      <c r="F358" s="391"/>
      <c r="G358" s="391"/>
      <c r="H358" s="391"/>
      <c r="I358" s="391"/>
      <c r="J358" s="391"/>
      <c r="K358" s="391"/>
      <c r="L358" s="392"/>
    </row>
    <row r="359" spans="1:12" x14ac:dyDescent="0.25">
      <c r="A359" s="7"/>
      <c r="B359" s="7"/>
      <c r="C359" s="7"/>
      <c r="D359" s="7"/>
      <c r="E359" s="7"/>
      <c r="F359" s="165"/>
      <c r="G359" s="165"/>
      <c r="H359" s="165"/>
      <c r="I359" s="165"/>
      <c r="J359" s="165"/>
      <c r="K359" s="165"/>
      <c r="L359" s="165"/>
    </row>
    <row r="360" spans="1:12" x14ac:dyDescent="0.25">
      <c r="A360" s="393" t="s">
        <v>0</v>
      </c>
      <c r="B360" s="394"/>
      <c r="C360" s="394"/>
      <c r="D360" s="394"/>
      <c r="E360" s="394"/>
      <c r="F360" s="394"/>
      <c r="G360" s="394"/>
      <c r="H360" s="394"/>
      <c r="I360" s="394"/>
      <c r="J360" s="394"/>
      <c r="K360" s="394"/>
      <c r="L360" s="394"/>
    </row>
    <row r="361" spans="1:12" x14ac:dyDescent="0.25">
      <c r="A361" s="344" t="s">
        <v>24</v>
      </c>
      <c r="B361" s="344"/>
      <c r="C361" s="344"/>
      <c r="D361" s="344"/>
      <c r="E361" s="344"/>
      <c r="F361" s="344"/>
      <c r="G361" s="344"/>
      <c r="H361" s="344"/>
      <c r="I361" s="344"/>
      <c r="J361" s="344"/>
      <c r="K361" s="344"/>
      <c r="L361" s="344"/>
    </row>
    <row r="362" spans="1:12" ht="15.75" thickBot="1" x14ac:dyDescent="0.3">
      <c r="A362" s="462" t="s">
        <v>95</v>
      </c>
      <c r="B362" s="462"/>
      <c r="C362" s="462"/>
      <c r="D362" s="462"/>
      <c r="E362" s="462"/>
      <c r="F362" s="462"/>
      <c r="G362" s="462"/>
      <c r="H362" s="462"/>
      <c r="I362" s="462"/>
      <c r="J362" s="462"/>
      <c r="K362" s="462"/>
      <c r="L362" s="462"/>
    </row>
    <row r="363" spans="1:12" ht="15.75" thickBot="1" x14ac:dyDescent="0.3">
      <c r="A363" s="344" t="s">
        <v>1</v>
      </c>
      <c r="B363" s="344"/>
      <c r="C363" s="370" t="s">
        <v>73</v>
      </c>
      <c r="D363" s="371"/>
      <c r="E363" s="371"/>
      <c r="F363" s="371"/>
      <c r="G363" s="371"/>
      <c r="H363" s="371"/>
      <c r="I363" s="371"/>
      <c r="J363" s="371"/>
      <c r="K363" s="371"/>
      <c r="L363" s="372"/>
    </row>
    <row r="364" spans="1:12" x14ac:dyDescent="0.25">
      <c r="A364" s="344" t="s">
        <v>2</v>
      </c>
      <c r="B364" s="344"/>
      <c r="C364" s="469" t="s">
        <v>74</v>
      </c>
      <c r="D364" s="470"/>
      <c r="E364" s="470"/>
      <c r="F364" s="470"/>
      <c r="G364" s="470"/>
      <c r="H364" s="470"/>
      <c r="I364" s="470"/>
      <c r="J364" s="470"/>
      <c r="K364" s="470"/>
      <c r="L364" s="471"/>
    </row>
    <row r="365" spans="1:12" x14ac:dyDescent="0.25">
      <c r="A365" s="139"/>
      <c r="B365" s="139"/>
      <c r="C365" s="472"/>
      <c r="D365" s="473"/>
      <c r="E365" s="473"/>
      <c r="F365" s="473"/>
      <c r="G365" s="473"/>
      <c r="H365" s="473"/>
      <c r="I365" s="473"/>
      <c r="J365" s="473"/>
      <c r="K365" s="473"/>
      <c r="L365" s="474"/>
    </row>
    <row r="366" spans="1:12" x14ac:dyDescent="0.25">
      <c r="A366" s="165"/>
      <c r="B366" s="165"/>
      <c r="C366" s="472"/>
      <c r="D366" s="473"/>
      <c r="E366" s="473"/>
      <c r="F366" s="473"/>
      <c r="G366" s="473"/>
      <c r="H366" s="473"/>
      <c r="I366" s="473"/>
      <c r="J366" s="473"/>
      <c r="K366" s="473"/>
      <c r="L366" s="474"/>
    </row>
    <row r="367" spans="1:12" ht="15.75" thickBot="1" x14ac:dyDescent="0.3">
      <c r="A367" s="167"/>
      <c r="B367" s="167"/>
      <c r="C367" s="472"/>
      <c r="D367" s="473"/>
      <c r="E367" s="473"/>
      <c r="F367" s="473"/>
      <c r="G367" s="473"/>
      <c r="H367" s="473"/>
      <c r="I367" s="473"/>
      <c r="J367" s="473"/>
      <c r="K367" s="473"/>
      <c r="L367" s="474"/>
    </row>
    <row r="368" spans="1:12" x14ac:dyDescent="0.25">
      <c r="A368" s="379" t="s">
        <v>3</v>
      </c>
      <c r="B368" s="380"/>
      <c r="C368" s="380"/>
      <c r="D368" s="380"/>
      <c r="E368" s="381" t="s">
        <v>4</v>
      </c>
      <c r="F368" s="381"/>
      <c r="G368" s="381"/>
      <c r="H368" s="381"/>
      <c r="I368" s="382" t="s">
        <v>5</v>
      </c>
      <c r="J368" s="382"/>
      <c r="K368" s="382"/>
      <c r="L368" s="383"/>
    </row>
    <row r="369" spans="1:12" x14ac:dyDescent="0.25">
      <c r="A369" s="475" t="s">
        <v>6</v>
      </c>
      <c r="B369" s="476"/>
      <c r="C369" s="476"/>
      <c r="D369" s="476"/>
      <c r="E369" s="387"/>
      <c r="F369" s="387"/>
      <c r="G369" s="387"/>
      <c r="H369" s="387"/>
      <c r="I369" s="387"/>
      <c r="J369" s="387"/>
      <c r="K369" s="387"/>
      <c r="L369" s="388"/>
    </row>
    <row r="370" spans="1:12" x14ac:dyDescent="0.25">
      <c r="A370" s="395" t="s">
        <v>7</v>
      </c>
      <c r="B370" s="365"/>
      <c r="C370" s="365"/>
      <c r="D370" s="365"/>
      <c r="E370" s="140"/>
      <c r="F370" s="140"/>
      <c r="G370" s="140"/>
      <c r="H370" s="141">
        <v>2026</v>
      </c>
      <c r="I370" s="141">
        <v>2027</v>
      </c>
      <c r="J370" s="141">
        <v>2028</v>
      </c>
      <c r="K370" s="141">
        <v>2029</v>
      </c>
      <c r="L370" s="142" t="s">
        <v>8</v>
      </c>
    </row>
    <row r="371" spans="1:12" x14ac:dyDescent="0.25">
      <c r="A371" s="477" t="s">
        <v>9</v>
      </c>
      <c r="B371" s="478"/>
      <c r="C371" s="478"/>
      <c r="D371" s="151"/>
      <c r="E371" s="151"/>
      <c r="F371" s="151"/>
      <c r="G371" s="151"/>
      <c r="H371" s="157">
        <f>H376+H380+H388+H392+H404+H510-600000+H384+H396+H408+H412+H416</f>
        <v>6129859.5199999996</v>
      </c>
      <c r="I371" s="157">
        <f>I376+I380+I388+I392+I404+I510-600000+I384+I396+I408+I412+I416</f>
        <v>6452013.4869999997</v>
      </c>
      <c r="J371" s="157">
        <f>J376+J380+J388+J392+J404+J510-600000+J384+J396+J408+J412+J416</f>
        <v>6802227.6799999997</v>
      </c>
      <c r="K371" s="157">
        <f>K376+K380+K388+K392+K404+K510-600000+K384+K396+K408+K412+K416</f>
        <v>6931208.5999999996</v>
      </c>
      <c r="L371" s="157">
        <f>SUM(H371:K371)</f>
        <v>26315309.287</v>
      </c>
    </row>
    <row r="372" spans="1:12" ht="15.75" thickBot="1" x14ac:dyDescent="0.3">
      <c r="A372" s="168"/>
      <c r="B372" s="169"/>
      <c r="C372" s="479"/>
      <c r="D372" s="479"/>
      <c r="E372" s="479"/>
      <c r="F372" s="170"/>
      <c r="G372" s="170"/>
      <c r="H372" s="169"/>
      <c r="I372" s="169"/>
      <c r="J372" s="169"/>
      <c r="K372" s="169"/>
      <c r="L372" s="171"/>
    </row>
    <row r="373" spans="1:12" x14ac:dyDescent="0.25">
      <c r="A373" s="362" t="s">
        <v>10</v>
      </c>
      <c r="B373" s="364" t="s">
        <v>11</v>
      </c>
      <c r="C373" s="364"/>
      <c r="D373" s="364"/>
      <c r="E373" s="364"/>
      <c r="F373" s="364" t="s">
        <v>12</v>
      </c>
      <c r="G373" s="367" t="s">
        <v>13</v>
      </c>
      <c r="H373" s="467">
        <v>2026</v>
      </c>
      <c r="I373" s="467">
        <v>2027</v>
      </c>
      <c r="J373" s="467">
        <v>2028</v>
      </c>
      <c r="K373" s="467">
        <v>2029</v>
      </c>
      <c r="L373" s="360" t="s">
        <v>14</v>
      </c>
    </row>
    <row r="374" spans="1:12" x14ac:dyDescent="0.25">
      <c r="A374" s="363"/>
      <c r="B374" s="365"/>
      <c r="C374" s="365"/>
      <c r="D374" s="365"/>
      <c r="E374" s="365"/>
      <c r="F374" s="366"/>
      <c r="G374" s="368"/>
      <c r="H374" s="343"/>
      <c r="I374" s="342"/>
      <c r="J374" s="342"/>
      <c r="K374" s="342"/>
      <c r="L374" s="361"/>
    </row>
    <row r="375" spans="1:12" x14ac:dyDescent="0.25">
      <c r="A375" s="150" t="s">
        <v>34</v>
      </c>
      <c r="B375" s="151" t="s">
        <v>16</v>
      </c>
      <c r="C375" s="326" t="s">
        <v>355</v>
      </c>
      <c r="D375" s="326"/>
      <c r="E375" s="326"/>
      <c r="F375" s="152"/>
      <c r="G375" s="152" t="s">
        <v>17</v>
      </c>
      <c r="H375" s="153">
        <v>1</v>
      </c>
      <c r="I375" s="153">
        <v>1</v>
      </c>
      <c r="J375" s="153">
        <v>1</v>
      </c>
      <c r="K375" s="153">
        <v>1</v>
      </c>
      <c r="L375" s="154">
        <f>SUM(H375:K375)</f>
        <v>4</v>
      </c>
    </row>
    <row r="376" spans="1:12" x14ac:dyDescent="0.25">
      <c r="A376" s="155"/>
      <c r="B376" s="156" t="s">
        <v>18</v>
      </c>
      <c r="C376" s="333" t="s">
        <v>52</v>
      </c>
      <c r="D376" s="333"/>
      <c r="E376" s="333"/>
      <c r="F376" s="152"/>
      <c r="G376" s="152" t="s">
        <v>20</v>
      </c>
      <c r="H376" s="137">
        <v>4000</v>
      </c>
      <c r="I376" s="137">
        <v>4000</v>
      </c>
      <c r="J376" s="137">
        <v>4000</v>
      </c>
      <c r="K376" s="137">
        <v>4000</v>
      </c>
      <c r="L376" s="142">
        <f>SUM(H376:K376)</f>
        <v>16000</v>
      </c>
    </row>
    <row r="377" spans="1:12" x14ac:dyDescent="0.25">
      <c r="A377" s="155"/>
      <c r="B377" s="151" t="s">
        <v>21</v>
      </c>
      <c r="C377" s="333" t="s">
        <v>68</v>
      </c>
      <c r="D377" s="333"/>
      <c r="E377" s="333"/>
      <c r="F377" s="152"/>
      <c r="G377" s="152"/>
      <c r="H377" s="138"/>
      <c r="I377" s="138"/>
      <c r="J377" s="138"/>
      <c r="K377" s="138"/>
      <c r="L377" s="142"/>
    </row>
    <row r="378" spans="1:12" x14ac:dyDescent="0.25">
      <c r="A378" s="155"/>
      <c r="B378" s="156" t="s">
        <v>22</v>
      </c>
      <c r="C378" s="334" t="s">
        <v>69</v>
      </c>
      <c r="D378" s="334"/>
      <c r="E378" s="334"/>
      <c r="F378" s="152"/>
      <c r="G378" s="157"/>
      <c r="H378" s="158"/>
      <c r="I378" s="158"/>
      <c r="J378" s="158"/>
      <c r="K378" s="158"/>
      <c r="L378" s="159"/>
    </row>
    <row r="379" spans="1:12" x14ac:dyDescent="0.25">
      <c r="A379" s="150" t="s">
        <v>15</v>
      </c>
      <c r="B379" s="151" t="s">
        <v>16</v>
      </c>
      <c r="C379" s="326" t="s">
        <v>356</v>
      </c>
      <c r="D379" s="326"/>
      <c r="E379" s="326"/>
      <c r="F379" s="152"/>
      <c r="G379" s="152" t="s">
        <v>17</v>
      </c>
      <c r="H379" s="153">
        <v>1</v>
      </c>
      <c r="I379" s="153">
        <v>1</v>
      </c>
      <c r="J379" s="153">
        <v>1</v>
      </c>
      <c r="K379" s="153">
        <v>1</v>
      </c>
      <c r="L379" s="154">
        <f>SUM(H379:K379)</f>
        <v>4</v>
      </c>
    </row>
    <row r="380" spans="1:12" x14ac:dyDescent="0.25">
      <c r="A380" s="155"/>
      <c r="B380" s="156" t="s">
        <v>18</v>
      </c>
      <c r="C380" s="333" t="s">
        <v>19</v>
      </c>
      <c r="D380" s="333"/>
      <c r="E380" s="333"/>
      <c r="F380" s="152"/>
      <c r="G380" s="152" t="s">
        <v>20</v>
      </c>
      <c r="H380" s="137">
        <f>2300000-H384</f>
        <v>2290000</v>
      </c>
      <c r="I380" s="137">
        <f t="shared" ref="I380:K380" si="2">2300000-I384</f>
        <v>2290000</v>
      </c>
      <c r="J380" s="137">
        <f t="shared" si="2"/>
        <v>2290000</v>
      </c>
      <c r="K380" s="137">
        <f t="shared" si="2"/>
        <v>2290000</v>
      </c>
      <c r="L380" s="142">
        <f>SUM(H380:K380)</f>
        <v>9160000</v>
      </c>
    </row>
    <row r="381" spans="1:12" x14ac:dyDescent="0.25">
      <c r="A381" s="155"/>
      <c r="B381" s="151" t="s">
        <v>21</v>
      </c>
      <c r="C381" s="333" t="s">
        <v>68</v>
      </c>
      <c r="D381" s="333"/>
      <c r="E381" s="333"/>
      <c r="F381" s="152"/>
      <c r="G381" s="152"/>
      <c r="H381" s="138"/>
      <c r="I381" s="138"/>
      <c r="J381" s="138"/>
      <c r="K381" s="138" t="s">
        <v>75</v>
      </c>
      <c r="L381" s="142"/>
    </row>
    <row r="382" spans="1:12" x14ac:dyDescent="0.25">
      <c r="A382" s="155"/>
      <c r="B382" s="156" t="s">
        <v>22</v>
      </c>
      <c r="C382" s="334" t="s">
        <v>76</v>
      </c>
      <c r="D382" s="334"/>
      <c r="E382" s="334"/>
      <c r="F382" s="152"/>
      <c r="G382" s="157"/>
      <c r="H382" s="158"/>
      <c r="I382" s="158"/>
      <c r="J382" s="158"/>
      <c r="K382" s="158"/>
      <c r="L382" s="159"/>
    </row>
    <row r="383" spans="1:12" x14ac:dyDescent="0.25">
      <c r="A383" s="150" t="s">
        <v>34</v>
      </c>
      <c r="B383" s="151" t="s">
        <v>16</v>
      </c>
      <c r="C383" s="326" t="s">
        <v>357</v>
      </c>
      <c r="D383" s="326"/>
      <c r="E383" s="326"/>
      <c r="F383" s="152"/>
      <c r="G383" s="152" t="s">
        <v>17</v>
      </c>
      <c r="H383" s="153">
        <v>1</v>
      </c>
      <c r="I383" s="153">
        <v>1</v>
      </c>
      <c r="J383" s="153">
        <v>1</v>
      </c>
      <c r="K383" s="153">
        <v>1</v>
      </c>
      <c r="L383" s="154">
        <f>SUM(H383:K383)</f>
        <v>4</v>
      </c>
    </row>
    <row r="384" spans="1:12" x14ac:dyDescent="0.25">
      <c r="A384" s="155"/>
      <c r="B384" s="156" t="s">
        <v>18</v>
      </c>
      <c r="C384" s="333" t="s">
        <v>77</v>
      </c>
      <c r="D384" s="333"/>
      <c r="E384" s="333"/>
      <c r="F384" s="152"/>
      <c r="G384" s="152" t="s">
        <v>20</v>
      </c>
      <c r="H384" s="137">
        <v>10000</v>
      </c>
      <c r="I384" s="137">
        <v>10000</v>
      </c>
      <c r="J384" s="137">
        <v>10000</v>
      </c>
      <c r="K384" s="137">
        <v>10000</v>
      </c>
      <c r="L384" s="142">
        <f>SUM(H384:K384)</f>
        <v>40000</v>
      </c>
    </row>
    <row r="385" spans="1:12" x14ac:dyDescent="0.25">
      <c r="A385" s="155"/>
      <c r="B385" s="151" t="s">
        <v>21</v>
      </c>
      <c r="C385" s="333" t="s">
        <v>68</v>
      </c>
      <c r="D385" s="333"/>
      <c r="E385" s="333"/>
      <c r="F385" s="152"/>
      <c r="G385" s="152"/>
      <c r="H385" s="138"/>
      <c r="I385" s="138"/>
      <c r="J385" s="138"/>
      <c r="K385" s="138"/>
      <c r="L385" s="142"/>
    </row>
    <row r="386" spans="1:12" x14ac:dyDescent="0.25">
      <c r="A386" s="155"/>
      <c r="B386" s="156" t="s">
        <v>22</v>
      </c>
      <c r="C386" s="334" t="s">
        <v>76</v>
      </c>
      <c r="D386" s="334"/>
      <c r="E386" s="334"/>
      <c r="F386" s="152"/>
      <c r="G386" s="157"/>
      <c r="H386" s="158"/>
      <c r="I386" s="158"/>
      <c r="J386" s="158"/>
      <c r="K386" s="158"/>
      <c r="L386" s="159"/>
    </row>
    <row r="387" spans="1:12" x14ac:dyDescent="0.25">
      <c r="A387" s="150" t="s">
        <v>34</v>
      </c>
      <c r="B387" s="151" t="s">
        <v>16</v>
      </c>
      <c r="C387" s="326" t="s">
        <v>358</v>
      </c>
      <c r="D387" s="326"/>
      <c r="E387" s="326"/>
      <c r="F387" s="152"/>
      <c r="G387" s="152" t="s">
        <v>17</v>
      </c>
      <c r="H387" s="153">
        <v>1</v>
      </c>
      <c r="I387" s="153">
        <v>1</v>
      </c>
      <c r="J387" s="153">
        <v>1</v>
      </c>
      <c r="K387" s="153">
        <v>1</v>
      </c>
      <c r="L387" s="154">
        <f>SUM(H387:K387)</f>
        <v>4</v>
      </c>
    </row>
    <row r="388" spans="1:12" x14ac:dyDescent="0.25">
      <c r="A388" s="155"/>
      <c r="B388" s="156" t="s">
        <v>18</v>
      </c>
      <c r="C388" s="333" t="s">
        <v>78</v>
      </c>
      <c r="D388" s="333"/>
      <c r="E388" s="333"/>
      <c r="F388" s="152"/>
      <c r="G388" s="152" t="s">
        <v>20</v>
      </c>
      <c r="H388" s="137">
        <v>15000</v>
      </c>
      <c r="I388" s="137">
        <v>15000</v>
      </c>
      <c r="J388" s="137">
        <v>15000</v>
      </c>
      <c r="K388" s="137">
        <v>15000</v>
      </c>
      <c r="L388" s="142">
        <f>SUM(H388:K388)</f>
        <v>60000</v>
      </c>
    </row>
    <row r="389" spans="1:12" x14ac:dyDescent="0.25">
      <c r="A389" s="155"/>
      <c r="B389" s="151" t="s">
        <v>21</v>
      </c>
      <c r="C389" s="333" t="s">
        <v>68</v>
      </c>
      <c r="D389" s="333"/>
      <c r="E389" s="333"/>
      <c r="F389" s="152"/>
      <c r="G389" s="152"/>
      <c r="H389" s="138"/>
      <c r="I389" s="138"/>
      <c r="J389" s="138"/>
      <c r="K389" s="138"/>
      <c r="L389" s="142"/>
    </row>
    <row r="390" spans="1:12" x14ac:dyDescent="0.25">
      <c r="A390" s="155"/>
      <c r="B390" s="156" t="s">
        <v>22</v>
      </c>
      <c r="C390" s="334" t="s">
        <v>76</v>
      </c>
      <c r="D390" s="334"/>
      <c r="E390" s="334"/>
      <c r="F390" s="152"/>
      <c r="G390" s="157"/>
      <c r="H390" s="158"/>
      <c r="I390" s="158"/>
      <c r="J390" s="158"/>
      <c r="K390" s="158"/>
      <c r="L390" s="159"/>
    </row>
    <row r="391" spans="1:12" x14ac:dyDescent="0.25">
      <c r="A391" s="150" t="s">
        <v>15</v>
      </c>
      <c r="B391" s="151" t="s">
        <v>16</v>
      </c>
      <c r="C391" s="326" t="s">
        <v>359</v>
      </c>
      <c r="D391" s="326"/>
      <c r="E391" s="326"/>
      <c r="F391" s="152"/>
      <c r="G391" s="152" t="s">
        <v>17</v>
      </c>
      <c r="H391" s="153">
        <v>1</v>
      </c>
      <c r="I391" s="153">
        <v>1</v>
      </c>
      <c r="J391" s="153">
        <v>1</v>
      </c>
      <c r="K391" s="153">
        <v>1</v>
      </c>
      <c r="L391" s="154">
        <f>SUM(H391:K391)</f>
        <v>4</v>
      </c>
    </row>
    <row r="392" spans="1:12" x14ac:dyDescent="0.25">
      <c r="A392" s="155"/>
      <c r="B392" s="156" t="s">
        <v>18</v>
      </c>
      <c r="C392" s="333" t="s">
        <v>19</v>
      </c>
      <c r="D392" s="333"/>
      <c r="E392" s="333"/>
      <c r="F392" s="152"/>
      <c r="G392" s="152" t="s">
        <v>20</v>
      </c>
      <c r="H392" s="137">
        <f>3795859.52-H396-H408-H412-H416</f>
        <v>3765859.52</v>
      </c>
      <c r="I392" s="137">
        <f>4118013.487-I396-I408-I412-I416</f>
        <v>4088013.4870000002</v>
      </c>
      <c r="J392" s="137">
        <f>4468227.68-J396-J408-J412-J416</f>
        <v>4438227.68</v>
      </c>
      <c r="K392" s="137">
        <f>4597208.6-K396-K408-K412-K416</f>
        <v>4567208.5999999996</v>
      </c>
      <c r="L392" s="142">
        <f>SUM(H392:K392)</f>
        <v>16859309.287</v>
      </c>
    </row>
    <row r="393" spans="1:12" x14ac:dyDescent="0.25">
      <c r="A393" s="155"/>
      <c r="B393" s="151" t="s">
        <v>21</v>
      </c>
      <c r="C393" s="333" t="s">
        <v>68</v>
      </c>
      <c r="D393" s="333"/>
      <c r="E393" s="333"/>
      <c r="F393" s="152"/>
      <c r="G393" s="152"/>
      <c r="H393" s="138"/>
      <c r="I393" s="138"/>
      <c r="J393" s="138"/>
      <c r="K393" s="138"/>
      <c r="L393" s="142"/>
    </row>
    <row r="394" spans="1:12" x14ac:dyDescent="0.25">
      <c r="A394" s="155"/>
      <c r="B394" s="156" t="s">
        <v>22</v>
      </c>
      <c r="C394" s="334" t="s">
        <v>71</v>
      </c>
      <c r="D394" s="334"/>
      <c r="E394" s="334"/>
      <c r="F394" s="152"/>
      <c r="G394" s="157"/>
      <c r="H394" s="158"/>
      <c r="I394" s="158"/>
      <c r="J394" s="158"/>
      <c r="K394" s="158"/>
      <c r="L394" s="159"/>
    </row>
    <row r="395" spans="1:12" x14ac:dyDescent="0.25">
      <c r="A395" s="150" t="s">
        <v>34</v>
      </c>
      <c r="B395" s="151" t="s">
        <v>16</v>
      </c>
      <c r="C395" s="326" t="s">
        <v>360</v>
      </c>
      <c r="D395" s="326"/>
      <c r="E395" s="326"/>
      <c r="F395" s="152"/>
      <c r="G395" s="152" t="s">
        <v>17</v>
      </c>
      <c r="H395" s="153">
        <v>1</v>
      </c>
      <c r="I395" s="153">
        <v>1</v>
      </c>
      <c r="J395" s="153">
        <v>1</v>
      </c>
      <c r="K395" s="153">
        <v>1</v>
      </c>
      <c r="L395" s="154">
        <f>SUM(H395:K395)</f>
        <v>4</v>
      </c>
    </row>
    <row r="396" spans="1:12" x14ac:dyDescent="0.25">
      <c r="A396" s="155"/>
      <c r="B396" s="156" t="s">
        <v>18</v>
      </c>
      <c r="C396" s="333" t="s">
        <v>77</v>
      </c>
      <c r="D396" s="333"/>
      <c r="E396" s="333"/>
      <c r="F396" s="152"/>
      <c r="G396" s="152" t="s">
        <v>20</v>
      </c>
      <c r="H396" s="160">
        <v>10000</v>
      </c>
      <c r="I396" s="137">
        <v>10000</v>
      </c>
      <c r="J396" s="160">
        <v>10000</v>
      </c>
      <c r="K396" s="137">
        <v>10000</v>
      </c>
      <c r="L396" s="142">
        <f>SUM(H396:K396)</f>
        <v>40000</v>
      </c>
    </row>
    <row r="397" spans="1:12" x14ac:dyDescent="0.25">
      <c r="A397" s="155"/>
      <c r="B397" s="151" t="s">
        <v>21</v>
      </c>
      <c r="C397" s="333" t="s">
        <v>68</v>
      </c>
      <c r="D397" s="333"/>
      <c r="E397" s="333"/>
      <c r="F397" s="152"/>
      <c r="G397" s="152"/>
      <c r="H397" s="138"/>
      <c r="I397" s="138"/>
      <c r="J397" s="138"/>
      <c r="K397" s="138"/>
      <c r="L397" s="142"/>
    </row>
    <row r="398" spans="1:12" ht="15.75" thickBot="1" x14ac:dyDescent="0.3">
      <c r="A398" s="172"/>
      <c r="B398" s="173" t="s">
        <v>22</v>
      </c>
      <c r="C398" s="340" t="s">
        <v>71</v>
      </c>
      <c r="D398" s="340"/>
      <c r="E398" s="340"/>
      <c r="F398" s="174"/>
      <c r="G398" s="175"/>
      <c r="H398" s="176"/>
      <c r="I398" s="176"/>
      <c r="J398" s="176"/>
      <c r="K398" s="176"/>
      <c r="L398" s="177"/>
    </row>
    <row r="399" spans="1:12" ht="15.75" thickBot="1" x14ac:dyDescent="0.3">
      <c r="A399" s="406" t="s">
        <v>72</v>
      </c>
      <c r="B399" s="407"/>
      <c r="C399" s="407"/>
      <c r="D399" s="407"/>
      <c r="E399" s="407"/>
      <c r="F399" s="408"/>
      <c r="G399" s="408"/>
      <c r="H399" s="408"/>
      <c r="I399" s="408"/>
      <c r="J399" s="408"/>
      <c r="K399" s="408"/>
      <c r="L399" s="409"/>
    </row>
    <row r="400" spans="1:12" ht="15.75" thickBot="1" x14ac:dyDescent="0.3">
      <c r="A400" s="7"/>
      <c r="B400" s="7"/>
      <c r="C400" s="7"/>
      <c r="D400" s="7"/>
      <c r="E400" s="7"/>
      <c r="F400" s="165"/>
      <c r="G400" s="165"/>
      <c r="H400" s="165"/>
      <c r="I400" s="165"/>
      <c r="J400" s="165"/>
      <c r="K400" s="165"/>
      <c r="L400" s="165"/>
    </row>
    <row r="401" spans="1:12" x14ac:dyDescent="0.25">
      <c r="A401" s="362" t="s">
        <v>10</v>
      </c>
      <c r="B401" s="364" t="s">
        <v>11</v>
      </c>
      <c r="C401" s="364"/>
      <c r="D401" s="364"/>
      <c r="E401" s="364"/>
      <c r="F401" s="364" t="s">
        <v>12</v>
      </c>
      <c r="G401" s="367" t="s">
        <v>13</v>
      </c>
      <c r="H401" s="467">
        <v>2026</v>
      </c>
      <c r="I401" s="467">
        <v>2027</v>
      </c>
      <c r="J401" s="467">
        <v>2028</v>
      </c>
      <c r="K401" s="467">
        <v>2029</v>
      </c>
      <c r="L401" s="360" t="s">
        <v>14</v>
      </c>
    </row>
    <row r="402" spans="1:12" x14ac:dyDescent="0.25">
      <c r="A402" s="363"/>
      <c r="B402" s="365"/>
      <c r="C402" s="365"/>
      <c r="D402" s="365"/>
      <c r="E402" s="365"/>
      <c r="F402" s="366"/>
      <c r="G402" s="368"/>
      <c r="H402" s="343"/>
      <c r="I402" s="342"/>
      <c r="J402" s="342"/>
      <c r="K402" s="342"/>
      <c r="L402" s="361"/>
    </row>
    <row r="403" spans="1:12" x14ac:dyDescent="0.25">
      <c r="A403" s="150" t="s">
        <v>34</v>
      </c>
      <c r="B403" s="151" t="s">
        <v>16</v>
      </c>
      <c r="C403" s="326" t="s">
        <v>361</v>
      </c>
      <c r="D403" s="326"/>
      <c r="E403" s="326"/>
      <c r="F403" s="152"/>
      <c r="G403" s="152" t="s">
        <v>17</v>
      </c>
      <c r="H403" s="153">
        <v>1</v>
      </c>
      <c r="I403" s="153">
        <v>1</v>
      </c>
      <c r="J403" s="153">
        <v>1</v>
      </c>
      <c r="K403" s="153">
        <v>1</v>
      </c>
      <c r="L403" s="154">
        <f>SUM(H403:K403)</f>
        <v>4</v>
      </c>
    </row>
    <row r="404" spans="1:12" x14ac:dyDescent="0.25">
      <c r="A404" s="155"/>
      <c r="B404" s="156" t="s">
        <v>18</v>
      </c>
      <c r="C404" s="333" t="s">
        <v>78</v>
      </c>
      <c r="D404" s="333"/>
      <c r="E404" s="333"/>
      <c r="F404" s="152"/>
      <c r="G404" s="152" t="s">
        <v>20</v>
      </c>
      <c r="H404" s="137">
        <v>15000</v>
      </c>
      <c r="I404" s="137">
        <v>15000</v>
      </c>
      <c r="J404" s="137">
        <v>15000</v>
      </c>
      <c r="K404" s="137">
        <v>15000</v>
      </c>
      <c r="L404" s="142">
        <f>SUM(H404:K404)</f>
        <v>60000</v>
      </c>
    </row>
    <row r="405" spans="1:12" x14ac:dyDescent="0.25">
      <c r="A405" s="155"/>
      <c r="B405" s="151" t="s">
        <v>21</v>
      </c>
      <c r="C405" s="333" t="s">
        <v>68</v>
      </c>
      <c r="D405" s="333"/>
      <c r="E405" s="333"/>
      <c r="F405" s="152"/>
      <c r="G405" s="152"/>
      <c r="H405" s="138"/>
      <c r="I405" s="138"/>
      <c r="J405" s="138"/>
      <c r="K405" s="138"/>
      <c r="L405" s="142"/>
    </row>
    <row r="406" spans="1:12" x14ac:dyDescent="0.25">
      <c r="A406" s="155"/>
      <c r="B406" s="156" t="s">
        <v>22</v>
      </c>
      <c r="C406" s="334" t="s">
        <v>71</v>
      </c>
      <c r="D406" s="334"/>
      <c r="E406" s="334"/>
      <c r="F406" s="152"/>
      <c r="G406" s="157"/>
      <c r="H406" s="158"/>
      <c r="I406" s="158"/>
      <c r="J406" s="158"/>
      <c r="K406" s="158"/>
      <c r="L406" s="159"/>
    </row>
    <row r="407" spans="1:12" x14ac:dyDescent="0.25">
      <c r="A407" s="150" t="s">
        <v>34</v>
      </c>
      <c r="B407" s="151" t="s">
        <v>16</v>
      </c>
      <c r="C407" s="326" t="s">
        <v>362</v>
      </c>
      <c r="D407" s="326"/>
      <c r="E407" s="326"/>
      <c r="F407" s="152"/>
      <c r="G407" s="152" t="s">
        <v>17</v>
      </c>
      <c r="H407" s="153">
        <v>1</v>
      </c>
      <c r="I407" s="153">
        <v>1</v>
      </c>
      <c r="J407" s="153">
        <v>1</v>
      </c>
      <c r="K407" s="153">
        <v>1</v>
      </c>
      <c r="L407" s="154">
        <f>SUM(H407:K407)</f>
        <v>4</v>
      </c>
    </row>
    <row r="408" spans="1:12" x14ac:dyDescent="0.25">
      <c r="A408" s="155"/>
      <c r="B408" s="156" t="s">
        <v>18</v>
      </c>
      <c r="C408" s="333" t="s">
        <v>35</v>
      </c>
      <c r="D408" s="333"/>
      <c r="E408" s="333"/>
      <c r="F408" s="152"/>
      <c r="G408" s="152" t="s">
        <v>20</v>
      </c>
      <c r="H408" s="137">
        <v>5000</v>
      </c>
      <c r="I408" s="137">
        <v>5000</v>
      </c>
      <c r="J408" s="137">
        <v>5000</v>
      </c>
      <c r="K408" s="137">
        <v>5000</v>
      </c>
      <c r="L408" s="142">
        <f>SUM(H408:K408)</f>
        <v>20000</v>
      </c>
    </row>
    <row r="409" spans="1:12" x14ac:dyDescent="0.25">
      <c r="A409" s="155"/>
      <c r="B409" s="151" t="s">
        <v>21</v>
      </c>
      <c r="C409" s="333" t="s">
        <v>68</v>
      </c>
      <c r="D409" s="333"/>
      <c r="E409" s="333"/>
      <c r="F409" s="152"/>
      <c r="G409" s="152"/>
      <c r="H409" s="138"/>
      <c r="I409" s="138"/>
      <c r="J409" s="138"/>
      <c r="K409" s="138"/>
      <c r="L409" s="142"/>
    </row>
    <row r="410" spans="1:12" x14ac:dyDescent="0.25">
      <c r="A410" s="155"/>
      <c r="B410" s="156" t="s">
        <v>22</v>
      </c>
      <c r="C410" s="334" t="s">
        <v>71</v>
      </c>
      <c r="D410" s="334"/>
      <c r="E410" s="334"/>
      <c r="F410" s="152"/>
      <c r="G410" s="157"/>
      <c r="H410" s="158"/>
      <c r="I410" s="158"/>
      <c r="J410" s="158"/>
      <c r="K410" s="158"/>
      <c r="L410" s="159"/>
    </row>
    <row r="411" spans="1:12" x14ac:dyDescent="0.25">
      <c r="A411" s="150" t="s">
        <v>15</v>
      </c>
      <c r="B411" s="151" t="s">
        <v>16</v>
      </c>
      <c r="C411" s="326" t="s">
        <v>363</v>
      </c>
      <c r="D411" s="326"/>
      <c r="E411" s="326"/>
      <c r="F411" s="152"/>
      <c r="G411" s="152" t="s">
        <v>17</v>
      </c>
      <c r="H411" s="153">
        <v>1</v>
      </c>
      <c r="I411" s="153">
        <v>1</v>
      </c>
      <c r="J411" s="153">
        <v>1</v>
      </c>
      <c r="K411" s="153">
        <v>1</v>
      </c>
      <c r="L411" s="154">
        <f>SUM(H411:K411)</f>
        <v>4</v>
      </c>
    </row>
    <row r="412" spans="1:12" x14ac:dyDescent="0.25">
      <c r="A412" s="155"/>
      <c r="B412" s="156" t="s">
        <v>18</v>
      </c>
      <c r="C412" s="333" t="s">
        <v>79</v>
      </c>
      <c r="D412" s="333"/>
      <c r="E412" s="333"/>
      <c r="F412" s="152"/>
      <c r="G412" s="152" t="s">
        <v>20</v>
      </c>
      <c r="H412" s="137">
        <v>5000</v>
      </c>
      <c r="I412" s="137">
        <v>5000</v>
      </c>
      <c r="J412" s="137">
        <v>5000</v>
      </c>
      <c r="K412" s="137">
        <v>5000</v>
      </c>
      <c r="L412" s="142">
        <f>SUM(H412:K412)</f>
        <v>20000</v>
      </c>
    </row>
    <row r="413" spans="1:12" x14ac:dyDescent="0.25">
      <c r="A413" s="155"/>
      <c r="B413" s="151" t="s">
        <v>21</v>
      </c>
      <c r="C413" s="333" t="s">
        <v>68</v>
      </c>
      <c r="D413" s="333"/>
      <c r="E413" s="333"/>
      <c r="F413" s="152"/>
      <c r="G413" s="152"/>
      <c r="H413" s="138"/>
      <c r="I413" s="138"/>
      <c r="J413" s="138"/>
      <c r="K413" s="138"/>
      <c r="L413" s="142"/>
    </row>
    <row r="414" spans="1:12" x14ac:dyDescent="0.25">
      <c r="A414" s="155"/>
      <c r="B414" s="156" t="s">
        <v>22</v>
      </c>
      <c r="C414" s="334" t="s">
        <v>80</v>
      </c>
      <c r="D414" s="334"/>
      <c r="E414" s="334"/>
      <c r="F414" s="152"/>
      <c r="G414" s="157"/>
      <c r="H414" s="158"/>
      <c r="I414" s="158"/>
      <c r="J414" s="158"/>
      <c r="K414" s="158"/>
      <c r="L414" s="159"/>
    </row>
    <row r="415" spans="1:12" x14ac:dyDescent="0.25">
      <c r="A415" s="150" t="s">
        <v>34</v>
      </c>
      <c r="B415" s="151" t="s">
        <v>16</v>
      </c>
      <c r="C415" s="326" t="s">
        <v>364</v>
      </c>
      <c r="D415" s="326"/>
      <c r="E415" s="326"/>
      <c r="F415" s="152"/>
      <c r="G415" s="152" t="s">
        <v>17</v>
      </c>
      <c r="H415" s="153">
        <v>1</v>
      </c>
      <c r="I415" s="153">
        <v>1</v>
      </c>
      <c r="J415" s="153">
        <v>1</v>
      </c>
      <c r="K415" s="153">
        <v>1</v>
      </c>
      <c r="L415" s="154">
        <f>SUM(H415:K415)</f>
        <v>4</v>
      </c>
    </row>
    <row r="416" spans="1:12" x14ac:dyDescent="0.25">
      <c r="A416" s="155"/>
      <c r="B416" s="156" t="s">
        <v>18</v>
      </c>
      <c r="C416" s="480" t="s">
        <v>35</v>
      </c>
      <c r="D416" s="481"/>
      <c r="E416" s="482"/>
      <c r="F416" s="152"/>
      <c r="G416" s="152" t="s">
        <v>20</v>
      </c>
      <c r="H416" s="137">
        <v>10000</v>
      </c>
      <c r="I416" s="137">
        <v>10000</v>
      </c>
      <c r="J416" s="137">
        <v>10000</v>
      </c>
      <c r="K416" s="137">
        <v>10000</v>
      </c>
      <c r="L416" s="142">
        <f>SUM(H416:K416)</f>
        <v>40000</v>
      </c>
    </row>
    <row r="417" spans="1:12" x14ac:dyDescent="0.25">
      <c r="A417" s="155"/>
      <c r="B417" s="151" t="s">
        <v>21</v>
      </c>
      <c r="C417" s="483" t="s">
        <v>70</v>
      </c>
      <c r="D417" s="484"/>
      <c r="E417" s="485"/>
      <c r="F417" s="152"/>
      <c r="G417" s="152"/>
      <c r="H417" s="138"/>
      <c r="I417" s="138"/>
      <c r="J417" s="138"/>
      <c r="K417" s="138"/>
      <c r="L417" s="142"/>
    </row>
    <row r="418" spans="1:12" ht="15.75" thickBot="1" x14ac:dyDescent="0.3">
      <c r="A418" s="155"/>
      <c r="B418" s="156" t="s">
        <v>22</v>
      </c>
      <c r="C418" s="486" t="s">
        <v>81</v>
      </c>
      <c r="D418" s="487"/>
      <c r="E418" s="488"/>
      <c r="F418" s="152"/>
      <c r="G418" s="157"/>
      <c r="H418" s="158"/>
      <c r="I418" s="158"/>
      <c r="J418" s="158"/>
      <c r="K418" s="158"/>
      <c r="L418" s="159"/>
    </row>
    <row r="419" spans="1:12" x14ac:dyDescent="0.25">
      <c r="A419" s="150"/>
      <c r="B419" s="151" t="s">
        <v>16</v>
      </c>
      <c r="C419" s="326"/>
      <c r="D419" s="326"/>
      <c r="E419" s="326"/>
      <c r="F419" s="152"/>
      <c r="G419" s="152" t="s">
        <v>17</v>
      </c>
      <c r="H419" s="153"/>
      <c r="I419" s="153"/>
      <c r="J419" s="153"/>
      <c r="K419" s="153"/>
      <c r="L419" s="154"/>
    </row>
    <row r="420" spans="1:12" x14ac:dyDescent="0.25">
      <c r="A420" s="155"/>
      <c r="B420" s="156" t="s">
        <v>18</v>
      </c>
      <c r="C420" s="333"/>
      <c r="D420" s="333"/>
      <c r="E420" s="333"/>
      <c r="F420" s="152"/>
      <c r="G420" s="152" t="s">
        <v>20</v>
      </c>
      <c r="H420" s="138"/>
      <c r="I420" s="138"/>
      <c r="J420" s="138"/>
      <c r="K420" s="138"/>
      <c r="L420" s="142"/>
    </row>
    <row r="421" spans="1:12" x14ac:dyDescent="0.25">
      <c r="A421" s="155"/>
      <c r="B421" s="151" t="s">
        <v>21</v>
      </c>
      <c r="C421" s="333"/>
      <c r="D421" s="333"/>
      <c r="E421" s="333"/>
      <c r="F421" s="152"/>
      <c r="G421" s="152"/>
      <c r="H421" s="138"/>
      <c r="I421" s="138"/>
      <c r="J421" s="138"/>
      <c r="K421" s="138"/>
      <c r="L421" s="142"/>
    </row>
    <row r="422" spans="1:12" ht="15.75" thickBot="1" x14ac:dyDescent="0.3">
      <c r="A422" s="155"/>
      <c r="B422" s="156" t="s">
        <v>22</v>
      </c>
      <c r="C422" s="334"/>
      <c r="D422" s="334"/>
      <c r="E422" s="334"/>
      <c r="F422" s="152"/>
      <c r="G422" s="157"/>
      <c r="H422" s="158"/>
      <c r="I422" s="158"/>
      <c r="J422" s="158"/>
      <c r="K422" s="158"/>
      <c r="L422" s="159"/>
    </row>
    <row r="423" spans="1:12" ht="15.75" thickBot="1" x14ac:dyDescent="0.3">
      <c r="A423" s="402" t="s">
        <v>72</v>
      </c>
      <c r="B423" s="403"/>
      <c r="C423" s="403"/>
      <c r="D423" s="403"/>
      <c r="E423" s="403"/>
      <c r="F423" s="404"/>
      <c r="G423" s="404"/>
      <c r="H423" s="404"/>
      <c r="I423" s="404"/>
      <c r="J423" s="404"/>
      <c r="K423" s="404"/>
      <c r="L423" s="405"/>
    </row>
    <row r="424" spans="1:12" x14ac:dyDescent="0.25">
      <c r="A424" s="7"/>
      <c r="B424" s="7"/>
      <c r="C424" s="7"/>
      <c r="D424" s="7"/>
      <c r="E424" s="7"/>
      <c r="F424" s="165"/>
      <c r="G424" s="165"/>
      <c r="H424" s="165"/>
      <c r="I424" s="165"/>
      <c r="J424" s="165"/>
      <c r="K424" s="165"/>
      <c r="L424" s="165"/>
    </row>
    <row r="425" spans="1:12" x14ac:dyDescent="0.25">
      <c r="A425" s="7"/>
      <c r="B425" s="7"/>
      <c r="C425" s="7"/>
      <c r="D425" s="7"/>
      <c r="E425" s="7"/>
      <c r="F425" s="165"/>
      <c r="G425" s="165"/>
      <c r="H425" s="165"/>
      <c r="I425" s="165"/>
      <c r="J425" s="165"/>
      <c r="K425" s="165"/>
      <c r="L425" s="165"/>
    </row>
    <row r="426" spans="1:12" x14ac:dyDescent="0.25">
      <c r="A426" s="393" t="s">
        <v>0</v>
      </c>
      <c r="B426" s="394"/>
      <c r="C426" s="394"/>
      <c r="D426" s="394"/>
      <c r="E426" s="394"/>
      <c r="F426" s="394"/>
      <c r="G426" s="394"/>
      <c r="H426" s="394"/>
      <c r="I426" s="394"/>
      <c r="J426" s="394"/>
      <c r="K426" s="394"/>
      <c r="L426" s="394"/>
    </row>
    <row r="427" spans="1:12" x14ac:dyDescent="0.25">
      <c r="A427" s="344" t="s">
        <v>24</v>
      </c>
      <c r="B427" s="344"/>
      <c r="C427" s="344"/>
      <c r="D427" s="344"/>
      <c r="E427" s="344"/>
      <c r="F427" s="344"/>
      <c r="G427" s="344"/>
      <c r="H427" s="344"/>
      <c r="I427" s="344"/>
      <c r="J427" s="344"/>
      <c r="K427" s="344"/>
      <c r="L427" s="344"/>
    </row>
    <row r="428" spans="1:12" ht="15.75" thickBot="1" x14ac:dyDescent="0.3">
      <c r="A428" s="462" t="s">
        <v>95</v>
      </c>
      <c r="B428" s="462"/>
      <c r="C428" s="462"/>
      <c r="D428" s="462"/>
      <c r="E428" s="462"/>
      <c r="F428" s="462"/>
      <c r="G428" s="462"/>
      <c r="H428" s="462"/>
      <c r="I428" s="462"/>
      <c r="J428" s="462"/>
      <c r="K428" s="462"/>
      <c r="L428" s="462"/>
    </row>
    <row r="429" spans="1:12" ht="15.75" thickBot="1" x14ac:dyDescent="0.3">
      <c r="A429" s="344" t="s">
        <v>1</v>
      </c>
      <c r="B429" s="344"/>
      <c r="C429" s="370" t="s">
        <v>82</v>
      </c>
      <c r="D429" s="371"/>
      <c r="E429" s="371"/>
      <c r="F429" s="371"/>
      <c r="G429" s="371"/>
      <c r="H429" s="371"/>
      <c r="I429" s="371"/>
      <c r="J429" s="371"/>
      <c r="K429" s="371"/>
      <c r="L429" s="372"/>
    </row>
    <row r="430" spans="1:12" x14ac:dyDescent="0.25">
      <c r="A430" s="344" t="s">
        <v>2</v>
      </c>
      <c r="B430" s="344"/>
      <c r="C430" s="373" t="s">
        <v>83</v>
      </c>
      <c r="D430" s="374"/>
      <c r="E430" s="374"/>
      <c r="F430" s="374"/>
      <c r="G430" s="374"/>
      <c r="H430" s="374"/>
      <c r="I430" s="374"/>
      <c r="J430" s="374"/>
      <c r="K430" s="374"/>
      <c r="L430" s="375"/>
    </row>
    <row r="431" spans="1:12" ht="15.75" thickBot="1" x14ac:dyDescent="0.3">
      <c r="A431" s="139"/>
      <c r="B431" s="139"/>
      <c r="C431" s="376"/>
      <c r="D431" s="377"/>
      <c r="E431" s="377"/>
      <c r="F431" s="377"/>
      <c r="G431" s="377"/>
      <c r="H431" s="377"/>
      <c r="I431" s="377"/>
      <c r="J431" s="377"/>
      <c r="K431" s="377"/>
      <c r="L431" s="378"/>
    </row>
    <row r="432" spans="1:12" x14ac:dyDescent="0.25">
      <c r="A432" s="379" t="s">
        <v>3</v>
      </c>
      <c r="B432" s="380"/>
      <c r="C432" s="380"/>
      <c r="D432" s="380"/>
      <c r="E432" s="381" t="s">
        <v>4</v>
      </c>
      <c r="F432" s="381"/>
      <c r="G432" s="381"/>
      <c r="H432" s="381"/>
      <c r="I432" s="382" t="s">
        <v>5</v>
      </c>
      <c r="J432" s="382"/>
      <c r="K432" s="382"/>
      <c r="L432" s="383"/>
    </row>
    <row r="433" spans="1:12" x14ac:dyDescent="0.25">
      <c r="A433" s="384" t="s">
        <v>6</v>
      </c>
      <c r="B433" s="385"/>
      <c r="C433" s="385"/>
      <c r="D433" s="386"/>
      <c r="E433" s="387"/>
      <c r="F433" s="387"/>
      <c r="G433" s="387"/>
      <c r="H433" s="387"/>
      <c r="I433" s="387"/>
      <c r="J433" s="387"/>
      <c r="K433" s="387"/>
      <c r="L433" s="388"/>
    </row>
    <row r="434" spans="1:12" x14ac:dyDescent="0.25">
      <c r="A434" s="395" t="s">
        <v>7</v>
      </c>
      <c r="B434" s="365"/>
      <c r="C434" s="365"/>
      <c r="D434" s="365"/>
      <c r="E434" s="140"/>
      <c r="F434" s="140"/>
      <c r="G434" s="140"/>
      <c r="H434" s="141">
        <v>2026</v>
      </c>
      <c r="I434" s="141">
        <v>2027</v>
      </c>
      <c r="J434" s="141">
        <v>2028</v>
      </c>
      <c r="K434" s="141">
        <v>2029</v>
      </c>
      <c r="L434" s="142" t="s">
        <v>8</v>
      </c>
    </row>
    <row r="435" spans="1:12" x14ac:dyDescent="0.25">
      <c r="A435" s="396" t="s">
        <v>9</v>
      </c>
      <c r="B435" s="397"/>
      <c r="C435" s="397"/>
      <c r="D435" s="143"/>
      <c r="E435" s="143"/>
      <c r="F435" s="143"/>
      <c r="G435" s="143"/>
      <c r="H435" s="180">
        <f>H440+H444+H448+H452+H456+H460+H469+H477+H473</f>
        <v>526000</v>
      </c>
      <c r="I435" s="180">
        <f>I440+I444+I448+I452+I456+I460+I469+I477+I473</f>
        <v>526000</v>
      </c>
      <c r="J435" s="180">
        <f>J440+J444+J448+J452+J456+J460+J469+J477+J473</f>
        <v>526000</v>
      </c>
      <c r="K435" s="180">
        <f>K440+K444+K448+K452+K456+K460+K469+K477+K473</f>
        <v>526000</v>
      </c>
      <c r="L435" s="181">
        <f>H435+I435+J435+K435</f>
        <v>2104000</v>
      </c>
    </row>
    <row r="436" spans="1:12" ht="15.75" thickBot="1" x14ac:dyDescent="0.3">
      <c r="A436" s="182"/>
      <c r="B436" s="183"/>
      <c r="C436" s="398"/>
      <c r="D436" s="398"/>
      <c r="E436" s="398"/>
      <c r="F436" s="184"/>
      <c r="G436" s="184"/>
      <c r="H436" s="183"/>
      <c r="I436" s="183"/>
      <c r="J436" s="183"/>
      <c r="K436" s="183"/>
      <c r="L436" s="185"/>
    </row>
    <row r="437" spans="1:12" x14ac:dyDescent="0.25">
      <c r="A437" s="362" t="s">
        <v>10</v>
      </c>
      <c r="B437" s="364" t="s">
        <v>11</v>
      </c>
      <c r="C437" s="364"/>
      <c r="D437" s="364"/>
      <c r="E437" s="364"/>
      <c r="F437" s="364" t="s">
        <v>12</v>
      </c>
      <c r="G437" s="367" t="s">
        <v>13</v>
      </c>
      <c r="H437" s="467">
        <v>2026</v>
      </c>
      <c r="I437" s="467">
        <v>2027</v>
      </c>
      <c r="J437" s="467">
        <v>2028</v>
      </c>
      <c r="K437" s="467">
        <v>2029</v>
      </c>
      <c r="L437" s="360" t="s">
        <v>14</v>
      </c>
    </row>
    <row r="438" spans="1:12" x14ac:dyDescent="0.25">
      <c r="A438" s="363"/>
      <c r="B438" s="365"/>
      <c r="C438" s="365"/>
      <c r="D438" s="365"/>
      <c r="E438" s="365"/>
      <c r="F438" s="366"/>
      <c r="G438" s="368"/>
      <c r="H438" s="343"/>
      <c r="I438" s="342"/>
      <c r="J438" s="342"/>
      <c r="K438" s="342"/>
      <c r="L438" s="361"/>
    </row>
    <row r="439" spans="1:12" x14ac:dyDescent="0.25">
      <c r="A439" s="150" t="s">
        <v>15</v>
      </c>
      <c r="B439" s="151" t="s">
        <v>16</v>
      </c>
      <c r="C439" s="326" t="s">
        <v>365</v>
      </c>
      <c r="D439" s="326"/>
      <c r="E439" s="326"/>
      <c r="F439" s="152"/>
      <c r="G439" s="152" t="s">
        <v>17</v>
      </c>
      <c r="H439" s="153">
        <v>1</v>
      </c>
      <c r="I439" s="153">
        <v>1</v>
      </c>
      <c r="J439" s="153">
        <v>1</v>
      </c>
      <c r="K439" s="153">
        <v>1</v>
      </c>
      <c r="L439" s="154">
        <f>SUM(H439:K439)</f>
        <v>4</v>
      </c>
    </row>
    <row r="440" spans="1:12" x14ac:dyDescent="0.25">
      <c r="A440" s="155"/>
      <c r="B440" s="156" t="s">
        <v>18</v>
      </c>
      <c r="C440" s="333" t="s">
        <v>19</v>
      </c>
      <c r="D440" s="333"/>
      <c r="E440" s="333"/>
      <c r="F440" s="152"/>
      <c r="G440" s="152" t="s">
        <v>20</v>
      </c>
      <c r="H440" s="137">
        <f>190000-H473</f>
        <v>180000</v>
      </c>
      <c r="I440" s="137">
        <f t="shared" ref="I440:K440" si="3">190000-I473</f>
        <v>180000</v>
      </c>
      <c r="J440" s="137">
        <f t="shared" si="3"/>
        <v>180000</v>
      </c>
      <c r="K440" s="137">
        <f t="shared" si="3"/>
        <v>180000</v>
      </c>
      <c r="L440" s="142">
        <f>SUM(H440:K440)</f>
        <v>720000</v>
      </c>
    </row>
    <row r="441" spans="1:12" x14ac:dyDescent="0.25">
      <c r="A441" s="155"/>
      <c r="B441" s="151" t="s">
        <v>21</v>
      </c>
      <c r="C441" s="333" t="s">
        <v>68</v>
      </c>
      <c r="D441" s="333"/>
      <c r="E441" s="333"/>
      <c r="F441" s="152"/>
      <c r="G441" s="152"/>
      <c r="H441" s="138"/>
      <c r="I441" s="138"/>
      <c r="J441" s="138"/>
      <c r="K441" s="138"/>
      <c r="L441" s="142"/>
    </row>
    <row r="442" spans="1:12" x14ac:dyDescent="0.25">
      <c r="A442" s="155"/>
      <c r="B442" s="156" t="s">
        <v>22</v>
      </c>
      <c r="C442" s="334" t="s">
        <v>84</v>
      </c>
      <c r="D442" s="334"/>
      <c r="E442" s="334"/>
      <c r="F442" s="152"/>
      <c r="G442" s="157"/>
      <c r="H442" s="158"/>
      <c r="I442" s="158"/>
      <c r="J442" s="158"/>
      <c r="K442" s="158"/>
      <c r="L442" s="159"/>
    </row>
    <row r="443" spans="1:12" x14ac:dyDescent="0.25">
      <c r="A443" s="150" t="s">
        <v>15</v>
      </c>
      <c r="B443" s="151" t="s">
        <v>16</v>
      </c>
      <c r="C443" s="326" t="s">
        <v>366</v>
      </c>
      <c r="D443" s="326"/>
      <c r="E443" s="326"/>
      <c r="F443" s="152"/>
      <c r="G443" s="152" t="s">
        <v>17</v>
      </c>
      <c r="H443" s="153">
        <v>1</v>
      </c>
      <c r="I443" s="153">
        <v>1</v>
      </c>
      <c r="J443" s="153">
        <v>1</v>
      </c>
      <c r="K443" s="153">
        <v>1</v>
      </c>
      <c r="L443" s="154">
        <f>SUM(H443:K443)</f>
        <v>4</v>
      </c>
    </row>
    <row r="444" spans="1:12" x14ac:dyDescent="0.25">
      <c r="A444" s="155"/>
      <c r="B444" s="156" t="s">
        <v>18</v>
      </c>
      <c r="C444" s="333" t="s">
        <v>19</v>
      </c>
      <c r="D444" s="333"/>
      <c r="E444" s="333"/>
      <c r="F444" s="152"/>
      <c r="G444" s="152" t="s">
        <v>20</v>
      </c>
      <c r="H444" s="137">
        <v>190000</v>
      </c>
      <c r="I444" s="137">
        <v>190000</v>
      </c>
      <c r="J444" s="137">
        <v>190000</v>
      </c>
      <c r="K444" s="137">
        <v>190000</v>
      </c>
      <c r="L444" s="142">
        <f>SUM(H444:K444)</f>
        <v>760000</v>
      </c>
    </row>
    <row r="445" spans="1:12" x14ac:dyDescent="0.25">
      <c r="A445" s="155"/>
      <c r="B445" s="151" t="s">
        <v>21</v>
      </c>
      <c r="C445" s="333" t="s">
        <v>68</v>
      </c>
      <c r="D445" s="333"/>
      <c r="E445" s="333"/>
      <c r="F445" s="152"/>
      <c r="G445" s="152"/>
      <c r="H445" s="138"/>
      <c r="I445" s="138"/>
      <c r="J445" s="138"/>
      <c r="K445" s="138"/>
      <c r="L445" s="142"/>
    </row>
    <row r="446" spans="1:12" x14ac:dyDescent="0.25">
      <c r="A446" s="155"/>
      <c r="B446" s="156" t="s">
        <v>22</v>
      </c>
      <c r="C446" s="334" t="s">
        <v>84</v>
      </c>
      <c r="D446" s="334"/>
      <c r="E446" s="334"/>
      <c r="F446" s="152"/>
      <c r="G446" s="157"/>
      <c r="H446" s="158"/>
      <c r="I446" s="158"/>
      <c r="J446" s="158"/>
      <c r="K446" s="158"/>
      <c r="L446" s="159"/>
    </row>
    <row r="447" spans="1:12" x14ac:dyDescent="0.25">
      <c r="A447" s="150" t="s">
        <v>15</v>
      </c>
      <c r="B447" s="151" t="s">
        <v>16</v>
      </c>
      <c r="C447" s="326" t="s">
        <v>367</v>
      </c>
      <c r="D447" s="326"/>
      <c r="E447" s="326"/>
      <c r="F447" s="152"/>
      <c r="G447" s="152" t="s">
        <v>17</v>
      </c>
      <c r="H447" s="153">
        <v>1</v>
      </c>
      <c r="I447" s="153">
        <v>1</v>
      </c>
      <c r="J447" s="153">
        <v>1</v>
      </c>
      <c r="K447" s="153">
        <v>1</v>
      </c>
      <c r="L447" s="154">
        <f>SUM(H447:K447)</f>
        <v>4</v>
      </c>
    </row>
    <row r="448" spans="1:12" x14ac:dyDescent="0.25">
      <c r="A448" s="155"/>
      <c r="B448" s="156" t="s">
        <v>18</v>
      </c>
      <c r="C448" s="333" t="s">
        <v>19</v>
      </c>
      <c r="D448" s="333"/>
      <c r="E448" s="333"/>
      <c r="F448" s="152"/>
      <c r="G448" s="152" t="s">
        <v>20</v>
      </c>
      <c r="H448" s="137">
        <v>35000</v>
      </c>
      <c r="I448" s="137">
        <v>35000</v>
      </c>
      <c r="J448" s="137">
        <v>35000</v>
      </c>
      <c r="K448" s="137">
        <v>35000</v>
      </c>
      <c r="L448" s="142">
        <f>SUM(H448:K448)</f>
        <v>140000</v>
      </c>
    </row>
    <row r="449" spans="1:12" x14ac:dyDescent="0.25">
      <c r="A449" s="155"/>
      <c r="B449" s="151" t="s">
        <v>21</v>
      </c>
      <c r="C449" s="333" t="s">
        <v>68</v>
      </c>
      <c r="D449" s="333"/>
      <c r="E449" s="333"/>
      <c r="F449" s="152"/>
      <c r="G449" s="152"/>
      <c r="H449" s="138"/>
      <c r="I449" s="138"/>
      <c r="J449" s="138"/>
      <c r="K449" s="138"/>
      <c r="L449" s="142"/>
    </row>
    <row r="450" spans="1:12" x14ac:dyDescent="0.25">
      <c r="A450" s="155"/>
      <c r="B450" s="156" t="s">
        <v>22</v>
      </c>
      <c r="C450" s="334" t="s">
        <v>84</v>
      </c>
      <c r="D450" s="334"/>
      <c r="E450" s="334"/>
      <c r="F450" s="152"/>
      <c r="G450" s="157"/>
      <c r="H450" s="158"/>
      <c r="I450" s="158"/>
      <c r="J450" s="158"/>
      <c r="K450" s="158"/>
      <c r="L450" s="159"/>
    </row>
    <row r="451" spans="1:12" x14ac:dyDescent="0.25">
      <c r="A451" s="150" t="s">
        <v>15</v>
      </c>
      <c r="B451" s="151" t="s">
        <v>16</v>
      </c>
      <c r="C451" s="326" t="s">
        <v>368</v>
      </c>
      <c r="D451" s="326"/>
      <c r="E451" s="326"/>
      <c r="F451" s="152"/>
      <c r="G451" s="152" t="s">
        <v>17</v>
      </c>
      <c r="H451" s="153">
        <v>1</v>
      </c>
      <c r="I451" s="153">
        <v>1</v>
      </c>
      <c r="J451" s="153">
        <v>1</v>
      </c>
      <c r="K451" s="153">
        <v>1</v>
      </c>
      <c r="L451" s="154">
        <f>SUM(H451:K451)</f>
        <v>4</v>
      </c>
    </row>
    <row r="452" spans="1:12" x14ac:dyDescent="0.25">
      <c r="A452" s="155"/>
      <c r="B452" s="156" t="s">
        <v>18</v>
      </c>
      <c r="C452" s="333" t="s">
        <v>19</v>
      </c>
      <c r="D452" s="333"/>
      <c r="E452" s="333"/>
      <c r="F452" s="152"/>
      <c r="G452" s="152" t="s">
        <v>20</v>
      </c>
      <c r="H452" s="137">
        <v>17000</v>
      </c>
      <c r="I452" s="137">
        <v>17000</v>
      </c>
      <c r="J452" s="137">
        <v>17000</v>
      </c>
      <c r="K452" s="137">
        <v>17000</v>
      </c>
      <c r="L452" s="142">
        <f>SUM(H452:K452)</f>
        <v>68000</v>
      </c>
    </row>
    <row r="453" spans="1:12" x14ac:dyDescent="0.25">
      <c r="A453" s="155"/>
      <c r="B453" s="151" t="s">
        <v>21</v>
      </c>
      <c r="C453" s="333" t="s">
        <v>68</v>
      </c>
      <c r="D453" s="333"/>
      <c r="E453" s="333"/>
      <c r="F453" s="152"/>
      <c r="G453" s="152"/>
      <c r="H453" s="138"/>
      <c r="I453" s="138"/>
      <c r="J453" s="138"/>
      <c r="K453" s="138"/>
      <c r="L453" s="142"/>
    </row>
    <row r="454" spans="1:12" x14ac:dyDescent="0.25">
      <c r="A454" s="155"/>
      <c r="B454" s="156" t="s">
        <v>22</v>
      </c>
      <c r="C454" s="334" t="s">
        <v>84</v>
      </c>
      <c r="D454" s="334"/>
      <c r="E454" s="334"/>
      <c r="F454" s="152"/>
      <c r="G454" s="157"/>
      <c r="H454" s="158"/>
      <c r="I454" s="158"/>
      <c r="J454" s="158"/>
      <c r="K454" s="158"/>
      <c r="L454" s="159"/>
    </row>
    <row r="455" spans="1:12" x14ac:dyDescent="0.25">
      <c r="A455" s="150" t="s">
        <v>15</v>
      </c>
      <c r="B455" s="151" t="s">
        <v>16</v>
      </c>
      <c r="C455" s="326" t="s">
        <v>369</v>
      </c>
      <c r="D455" s="326"/>
      <c r="E455" s="326"/>
      <c r="F455" s="152"/>
      <c r="G455" s="152" t="s">
        <v>17</v>
      </c>
      <c r="H455" s="153">
        <v>1</v>
      </c>
      <c r="I455" s="153">
        <v>1</v>
      </c>
      <c r="J455" s="153">
        <v>1</v>
      </c>
      <c r="K455" s="153">
        <v>1</v>
      </c>
      <c r="L455" s="154">
        <f>SUM(H455:K455)</f>
        <v>4</v>
      </c>
    </row>
    <row r="456" spans="1:12" x14ac:dyDescent="0.25">
      <c r="A456" s="155"/>
      <c r="B456" s="156" t="s">
        <v>18</v>
      </c>
      <c r="C456" s="333" t="s">
        <v>19</v>
      </c>
      <c r="D456" s="333"/>
      <c r="E456" s="333"/>
      <c r="F456" s="152"/>
      <c r="G456" s="152" t="s">
        <v>20</v>
      </c>
      <c r="H456" s="137">
        <v>40000</v>
      </c>
      <c r="I456" s="137">
        <v>40000</v>
      </c>
      <c r="J456" s="137">
        <v>40000</v>
      </c>
      <c r="K456" s="137">
        <v>40000</v>
      </c>
      <c r="L456" s="142">
        <f>SUM(H456:K456)</f>
        <v>160000</v>
      </c>
    </row>
    <row r="457" spans="1:12" x14ac:dyDescent="0.25">
      <c r="A457" s="155"/>
      <c r="B457" s="151" t="s">
        <v>21</v>
      </c>
      <c r="C457" s="333" t="s">
        <v>68</v>
      </c>
      <c r="D457" s="333"/>
      <c r="E457" s="333"/>
      <c r="F457" s="152"/>
      <c r="G457" s="152"/>
      <c r="H457" s="138"/>
      <c r="I457" s="138"/>
      <c r="J457" s="138"/>
      <c r="K457" s="138"/>
      <c r="L457" s="142"/>
    </row>
    <row r="458" spans="1:12" x14ac:dyDescent="0.25">
      <c r="A458" s="155"/>
      <c r="B458" s="156" t="s">
        <v>22</v>
      </c>
      <c r="C458" s="334" t="s">
        <v>84</v>
      </c>
      <c r="D458" s="334"/>
      <c r="E458" s="334"/>
      <c r="F458" s="152"/>
      <c r="G458" s="157"/>
      <c r="H458" s="158"/>
      <c r="I458" s="158"/>
      <c r="J458" s="158"/>
      <c r="K458" s="158"/>
      <c r="L458" s="159"/>
    </row>
    <row r="459" spans="1:12" x14ac:dyDescent="0.25">
      <c r="A459" s="150" t="s">
        <v>15</v>
      </c>
      <c r="B459" s="151" t="s">
        <v>16</v>
      </c>
      <c r="C459" s="326" t="s">
        <v>370</v>
      </c>
      <c r="D459" s="326"/>
      <c r="E459" s="326"/>
      <c r="F459" s="152"/>
      <c r="G459" s="152" t="s">
        <v>17</v>
      </c>
      <c r="H459" s="153">
        <v>1</v>
      </c>
      <c r="I459" s="153">
        <v>1</v>
      </c>
      <c r="J459" s="153">
        <v>1</v>
      </c>
      <c r="K459" s="153">
        <v>1</v>
      </c>
      <c r="L459" s="154">
        <f>SUM(H459:K459)</f>
        <v>4</v>
      </c>
    </row>
    <row r="460" spans="1:12" x14ac:dyDescent="0.25">
      <c r="A460" s="155"/>
      <c r="B460" s="156" t="s">
        <v>18</v>
      </c>
      <c r="C460" s="333" t="s">
        <v>19</v>
      </c>
      <c r="D460" s="333"/>
      <c r="E460" s="333"/>
      <c r="F460" s="152"/>
      <c r="G460" s="152" t="s">
        <v>20</v>
      </c>
      <c r="H460" s="137">
        <v>1000</v>
      </c>
      <c r="I460" s="137">
        <v>1000</v>
      </c>
      <c r="J460" s="137">
        <v>1000</v>
      </c>
      <c r="K460" s="137">
        <v>1000</v>
      </c>
      <c r="L460" s="142">
        <f>SUM(H460:K460)</f>
        <v>4000</v>
      </c>
    </row>
    <row r="461" spans="1:12" x14ac:dyDescent="0.25">
      <c r="A461" s="155"/>
      <c r="B461" s="151" t="s">
        <v>21</v>
      </c>
      <c r="C461" s="333" t="s">
        <v>68</v>
      </c>
      <c r="D461" s="333"/>
      <c r="E461" s="333"/>
      <c r="F461" s="152"/>
      <c r="G461" s="152"/>
      <c r="H461" s="138"/>
      <c r="I461" s="138"/>
      <c r="J461" s="138"/>
      <c r="K461" s="138"/>
      <c r="L461" s="142"/>
    </row>
    <row r="462" spans="1:12" ht="15.75" thickBot="1" x14ac:dyDescent="0.3">
      <c r="A462" s="172"/>
      <c r="B462" s="173" t="s">
        <v>22</v>
      </c>
      <c r="C462" s="340" t="s">
        <v>84</v>
      </c>
      <c r="D462" s="340"/>
      <c r="E462" s="340"/>
      <c r="F462" s="174"/>
      <c r="G462" s="175"/>
      <c r="H462" s="176"/>
      <c r="I462" s="176"/>
      <c r="J462" s="176"/>
      <c r="K462" s="176"/>
      <c r="L462" s="177"/>
    </row>
    <row r="463" spans="1:12" ht="15.75" thickBot="1" x14ac:dyDescent="0.3">
      <c r="A463" s="389" t="s">
        <v>72</v>
      </c>
      <c r="B463" s="390"/>
      <c r="C463" s="390"/>
      <c r="D463" s="390"/>
      <c r="E463" s="390"/>
      <c r="F463" s="391"/>
      <c r="G463" s="391"/>
      <c r="H463" s="391"/>
      <c r="I463" s="391"/>
      <c r="J463" s="391"/>
      <c r="K463" s="391"/>
      <c r="L463" s="392"/>
    </row>
    <row r="464" spans="1:12" x14ac:dyDescent="0.25">
      <c r="A464" s="165"/>
      <c r="B464" s="165"/>
      <c r="C464" s="165"/>
      <c r="D464" s="165"/>
      <c r="E464" s="165"/>
      <c r="F464" s="165"/>
      <c r="G464" s="165"/>
      <c r="H464" s="165"/>
      <c r="I464" s="165"/>
      <c r="J464" s="165"/>
      <c r="K464" s="165"/>
      <c r="L464" s="165"/>
    </row>
    <row r="465" spans="1:12" ht="15.75" thickBot="1" x14ac:dyDescent="0.3">
      <c r="A465" s="165"/>
      <c r="B465" s="165"/>
      <c r="C465" s="165"/>
      <c r="D465" s="165"/>
      <c r="E465" s="165"/>
      <c r="F465" s="165"/>
      <c r="G465" s="165"/>
      <c r="H465" s="165"/>
      <c r="I465" s="165"/>
      <c r="J465" s="165"/>
      <c r="K465" s="165"/>
      <c r="L465" s="165"/>
    </row>
    <row r="466" spans="1:12" x14ac:dyDescent="0.25">
      <c r="A466" s="362" t="s">
        <v>10</v>
      </c>
      <c r="B466" s="364" t="s">
        <v>11</v>
      </c>
      <c r="C466" s="364"/>
      <c r="D466" s="364"/>
      <c r="E466" s="364"/>
      <c r="F466" s="364" t="s">
        <v>12</v>
      </c>
      <c r="G466" s="367" t="s">
        <v>13</v>
      </c>
      <c r="H466" s="467">
        <v>2026</v>
      </c>
      <c r="I466" s="467">
        <v>2027</v>
      </c>
      <c r="J466" s="467">
        <v>2028</v>
      </c>
      <c r="K466" s="467">
        <v>2029</v>
      </c>
      <c r="L466" s="360" t="s">
        <v>14</v>
      </c>
    </row>
    <row r="467" spans="1:12" x14ac:dyDescent="0.25">
      <c r="A467" s="363"/>
      <c r="B467" s="365"/>
      <c r="C467" s="365"/>
      <c r="D467" s="365"/>
      <c r="E467" s="365"/>
      <c r="F467" s="366"/>
      <c r="G467" s="368"/>
      <c r="H467" s="343"/>
      <c r="I467" s="342"/>
      <c r="J467" s="342"/>
      <c r="K467" s="342"/>
      <c r="L467" s="361"/>
    </row>
    <row r="468" spans="1:12" x14ac:dyDescent="0.25">
      <c r="A468" s="150" t="s">
        <v>15</v>
      </c>
      <c r="B468" s="151" t="s">
        <v>16</v>
      </c>
      <c r="C468" s="326" t="s">
        <v>371</v>
      </c>
      <c r="D468" s="326"/>
      <c r="E468" s="326"/>
      <c r="F468" s="152"/>
      <c r="G468" s="152" t="s">
        <v>17</v>
      </c>
      <c r="H468" s="153">
        <v>1</v>
      </c>
      <c r="I468" s="153">
        <v>1</v>
      </c>
      <c r="J468" s="153">
        <v>1</v>
      </c>
      <c r="K468" s="153">
        <v>1</v>
      </c>
      <c r="L468" s="154">
        <f>SUM(H468:K468)</f>
        <v>4</v>
      </c>
    </row>
    <row r="469" spans="1:12" x14ac:dyDescent="0.25">
      <c r="A469" s="155"/>
      <c r="B469" s="156" t="s">
        <v>18</v>
      </c>
      <c r="C469" s="333" t="s">
        <v>19</v>
      </c>
      <c r="D469" s="333"/>
      <c r="E469" s="333"/>
      <c r="F469" s="152"/>
      <c r="G469" s="152" t="s">
        <v>20</v>
      </c>
      <c r="H469" s="137">
        <v>3000</v>
      </c>
      <c r="I469" s="137">
        <v>3000</v>
      </c>
      <c r="J469" s="137">
        <v>3000</v>
      </c>
      <c r="K469" s="137">
        <v>3000</v>
      </c>
      <c r="L469" s="142">
        <f>SUM(H469:K469)</f>
        <v>12000</v>
      </c>
    </row>
    <row r="470" spans="1:12" x14ac:dyDescent="0.25">
      <c r="A470" s="155"/>
      <c r="B470" s="151" t="s">
        <v>21</v>
      </c>
      <c r="C470" s="333" t="s">
        <v>68</v>
      </c>
      <c r="D470" s="333"/>
      <c r="E470" s="333"/>
      <c r="F470" s="152"/>
      <c r="G470" s="152"/>
      <c r="H470" s="138"/>
      <c r="I470" s="138"/>
      <c r="J470" s="138"/>
      <c r="K470" s="138"/>
      <c r="L470" s="142"/>
    </row>
    <row r="471" spans="1:12" x14ac:dyDescent="0.25">
      <c r="A471" s="155"/>
      <c r="B471" s="156" t="s">
        <v>22</v>
      </c>
      <c r="C471" s="334" t="s">
        <v>84</v>
      </c>
      <c r="D471" s="334"/>
      <c r="E471" s="334"/>
      <c r="F471" s="152"/>
      <c r="G471" s="157"/>
      <c r="H471" s="158"/>
      <c r="I471" s="158"/>
      <c r="J471" s="158"/>
      <c r="K471" s="158"/>
      <c r="L471" s="159"/>
    </row>
    <row r="472" spans="1:12" x14ac:dyDescent="0.25">
      <c r="A472" s="150" t="s">
        <v>34</v>
      </c>
      <c r="B472" s="151" t="s">
        <v>16</v>
      </c>
      <c r="C472" s="489" t="s">
        <v>372</v>
      </c>
      <c r="D472" s="490"/>
      <c r="E472" s="491"/>
      <c r="F472" s="152"/>
      <c r="G472" s="152" t="s">
        <v>17</v>
      </c>
      <c r="H472" s="153">
        <v>1</v>
      </c>
      <c r="I472" s="153">
        <v>1</v>
      </c>
      <c r="J472" s="153">
        <v>1</v>
      </c>
      <c r="K472" s="153">
        <v>1</v>
      </c>
      <c r="L472" s="154">
        <f>SUM(H472:K472)</f>
        <v>4</v>
      </c>
    </row>
    <row r="473" spans="1:12" x14ac:dyDescent="0.25">
      <c r="A473" s="155"/>
      <c r="B473" s="156" t="s">
        <v>18</v>
      </c>
      <c r="C473" s="483" t="s">
        <v>35</v>
      </c>
      <c r="D473" s="484"/>
      <c r="E473" s="485"/>
      <c r="F473" s="152"/>
      <c r="G473" s="152" t="s">
        <v>20</v>
      </c>
      <c r="H473" s="137">
        <v>10000</v>
      </c>
      <c r="I473" s="137">
        <v>10000</v>
      </c>
      <c r="J473" s="137">
        <v>10000</v>
      </c>
      <c r="K473" s="137">
        <v>10000</v>
      </c>
      <c r="L473" s="142">
        <f>SUM(H473:K473)</f>
        <v>40000</v>
      </c>
    </row>
    <row r="474" spans="1:12" x14ac:dyDescent="0.25">
      <c r="A474" s="155"/>
      <c r="B474" s="151" t="s">
        <v>21</v>
      </c>
      <c r="C474" s="483" t="s">
        <v>68</v>
      </c>
      <c r="D474" s="484"/>
      <c r="E474" s="485"/>
      <c r="F474" s="152"/>
      <c r="G474" s="152"/>
      <c r="H474" s="138"/>
      <c r="I474" s="138"/>
      <c r="J474" s="138"/>
      <c r="K474" s="138"/>
      <c r="L474" s="142"/>
    </row>
    <row r="475" spans="1:12" x14ac:dyDescent="0.25">
      <c r="A475" s="155"/>
      <c r="B475" s="156" t="s">
        <v>22</v>
      </c>
      <c r="C475" s="492" t="s">
        <v>84</v>
      </c>
      <c r="D475" s="493"/>
      <c r="E475" s="494"/>
      <c r="F475" s="152"/>
      <c r="G475" s="157"/>
      <c r="H475" s="158"/>
      <c r="I475" s="158"/>
      <c r="J475" s="158"/>
      <c r="K475" s="158"/>
      <c r="L475" s="159"/>
    </row>
    <row r="476" spans="1:12" x14ac:dyDescent="0.25">
      <c r="A476" s="150" t="s">
        <v>34</v>
      </c>
      <c r="B476" s="151" t="s">
        <v>16</v>
      </c>
      <c r="C476" s="326" t="s">
        <v>373</v>
      </c>
      <c r="D476" s="326"/>
      <c r="E476" s="326"/>
      <c r="F476" s="152"/>
      <c r="G476" s="152" t="s">
        <v>17</v>
      </c>
      <c r="H476" s="153">
        <v>1</v>
      </c>
      <c r="I476" s="153">
        <v>1</v>
      </c>
      <c r="J476" s="153">
        <v>1</v>
      </c>
      <c r="K476" s="153">
        <v>1</v>
      </c>
      <c r="L476" s="154">
        <f>SUM(H476:K476)</f>
        <v>4</v>
      </c>
    </row>
    <row r="477" spans="1:12" x14ac:dyDescent="0.25">
      <c r="A477" s="155"/>
      <c r="B477" s="156" t="s">
        <v>18</v>
      </c>
      <c r="C477" s="333" t="s">
        <v>85</v>
      </c>
      <c r="D477" s="333"/>
      <c r="E477" s="333"/>
      <c r="F477" s="152"/>
      <c r="G477" s="152" t="s">
        <v>20</v>
      </c>
      <c r="H477" s="186">
        <v>50000</v>
      </c>
      <c r="I477" s="137">
        <v>50000</v>
      </c>
      <c r="J477" s="186">
        <v>50000</v>
      </c>
      <c r="K477" s="137">
        <v>50000</v>
      </c>
      <c r="L477" s="142">
        <f>SUM(H477:K477)</f>
        <v>200000</v>
      </c>
    </row>
    <row r="478" spans="1:12" x14ac:dyDescent="0.25">
      <c r="A478" s="155"/>
      <c r="B478" s="151" t="s">
        <v>21</v>
      </c>
      <c r="C478" s="333" t="s">
        <v>68</v>
      </c>
      <c r="D478" s="333"/>
      <c r="E478" s="333"/>
      <c r="F478" s="152"/>
      <c r="G478" s="152"/>
      <c r="H478" s="138"/>
      <c r="I478" s="138"/>
      <c r="J478" s="138"/>
      <c r="K478" s="138"/>
      <c r="L478" s="142"/>
    </row>
    <row r="479" spans="1:12" x14ac:dyDescent="0.25">
      <c r="A479" s="155"/>
      <c r="B479" s="156" t="s">
        <v>22</v>
      </c>
      <c r="C479" s="334" t="s">
        <v>86</v>
      </c>
      <c r="D479" s="334"/>
      <c r="E479" s="334"/>
      <c r="F479" s="152"/>
      <c r="G479" s="157"/>
      <c r="H479" s="158"/>
      <c r="I479" s="158"/>
      <c r="J479" s="158"/>
      <c r="K479" s="158"/>
      <c r="L479" s="159"/>
    </row>
    <row r="480" spans="1:12" x14ac:dyDescent="0.25">
      <c r="A480" s="150"/>
      <c r="B480" s="151" t="s">
        <v>16</v>
      </c>
      <c r="C480" s="326"/>
      <c r="D480" s="326"/>
      <c r="E480" s="326"/>
      <c r="F480" s="152"/>
      <c r="G480" s="152" t="s">
        <v>17</v>
      </c>
      <c r="H480" s="153"/>
      <c r="I480" s="153"/>
      <c r="J480" s="153"/>
      <c r="K480" s="153"/>
      <c r="L480" s="154"/>
    </row>
    <row r="481" spans="1:12" x14ac:dyDescent="0.25">
      <c r="A481" s="155"/>
      <c r="B481" s="156" t="s">
        <v>18</v>
      </c>
      <c r="C481" s="333"/>
      <c r="D481" s="333"/>
      <c r="E481" s="333"/>
      <c r="F481" s="152"/>
      <c r="G481" s="152" t="s">
        <v>20</v>
      </c>
      <c r="H481" s="138"/>
      <c r="I481" s="138"/>
      <c r="J481" s="138"/>
      <c r="K481" s="138"/>
      <c r="L481" s="142"/>
    </row>
    <row r="482" spans="1:12" x14ac:dyDescent="0.25">
      <c r="A482" s="155"/>
      <c r="B482" s="151" t="s">
        <v>21</v>
      </c>
      <c r="C482" s="333"/>
      <c r="D482" s="333"/>
      <c r="E482" s="333"/>
      <c r="F482" s="152"/>
      <c r="G482" s="152"/>
      <c r="H482" s="138"/>
      <c r="I482" s="138"/>
      <c r="J482" s="138"/>
      <c r="K482" s="138"/>
      <c r="L482" s="142"/>
    </row>
    <row r="483" spans="1:12" x14ac:dyDescent="0.25">
      <c r="A483" s="155"/>
      <c r="B483" s="156" t="s">
        <v>22</v>
      </c>
      <c r="C483" s="334"/>
      <c r="D483" s="334"/>
      <c r="E483" s="334"/>
      <c r="F483" s="152"/>
      <c r="G483" s="157"/>
      <c r="H483" s="158"/>
      <c r="I483" s="158"/>
      <c r="J483" s="158"/>
      <c r="K483" s="158"/>
      <c r="L483" s="159"/>
    </row>
    <row r="484" spans="1:12" x14ac:dyDescent="0.25">
      <c r="A484" s="150"/>
      <c r="B484" s="151" t="s">
        <v>16</v>
      </c>
      <c r="C484" s="326"/>
      <c r="D484" s="326"/>
      <c r="E484" s="326"/>
      <c r="F484" s="152"/>
      <c r="G484" s="152" t="s">
        <v>17</v>
      </c>
      <c r="H484" s="153"/>
      <c r="I484" s="153"/>
      <c r="J484" s="153"/>
      <c r="K484" s="153"/>
      <c r="L484" s="154"/>
    </row>
    <row r="485" spans="1:12" x14ac:dyDescent="0.25">
      <c r="A485" s="155"/>
      <c r="B485" s="156" t="s">
        <v>18</v>
      </c>
      <c r="C485" s="333"/>
      <c r="D485" s="333"/>
      <c r="E485" s="333"/>
      <c r="F485" s="152"/>
      <c r="G485" s="152" t="s">
        <v>20</v>
      </c>
      <c r="H485" s="138"/>
      <c r="I485" s="138"/>
      <c r="J485" s="138"/>
      <c r="K485" s="138"/>
      <c r="L485" s="142"/>
    </row>
    <row r="486" spans="1:12" x14ac:dyDescent="0.25">
      <c r="A486" s="155"/>
      <c r="B486" s="151" t="s">
        <v>21</v>
      </c>
      <c r="C486" s="333"/>
      <c r="D486" s="333"/>
      <c r="E486" s="333"/>
      <c r="F486" s="152"/>
      <c r="G486" s="152"/>
      <c r="H486" s="138"/>
      <c r="I486" s="138"/>
      <c r="J486" s="138"/>
      <c r="K486" s="138"/>
      <c r="L486" s="142"/>
    </row>
    <row r="487" spans="1:12" x14ac:dyDescent="0.25">
      <c r="A487" s="155"/>
      <c r="B487" s="156" t="s">
        <v>22</v>
      </c>
      <c r="C487" s="334"/>
      <c r="D487" s="334"/>
      <c r="E487" s="334"/>
      <c r="F487" s="152"/>
      <c r="G487" s="157"/>
      <c r="H487" s="158"/>
      <c r="I487" s="158"/>
      <c r="J487" s="158"/>
      <c r="K487" s="158"/>
      <c r="L487" s="159"/>
    </row>
    <row r="488" spans="1:12" x14ac:dyDescent="0.25">
      <c r="A488" s="150"/>
      <c r="B488" s="151" t="s">
        <v>16</v>
      </c>
      <c r="C488" s="326"/>
      <c r="D488" s="326"/>
      <c r="E488" s="326"/>
      <c r="F488" s="152"/>
      <c r="G488" s="152" t="s">
        <v>17</v>
      </c>
      <c r="H488" s="153"/>
      <c r="I488" s="153"/>
      <c r="J488" s="153"/>
      <c r="K488" s="153"/>
      <c r="L488" s="154"/>
    </row>
    <row r="489" spans="1:12" x14ac:dyDescent="0.25">
      <c r="A489" s="155"/>
      <c r="B489" s="156" t="s">
        <v>18</v>
      </c>
      <c r="C489" s="333"/>
      <c r="D489" s="333"/>
      <c r="E489" s="333"/>
      <c r="F489" s="152"/>
      <c r="G489" s="152" t="s">
        <v>20</v>
      </c>
      <c r="H489" s="138"/>
      <c r="I489" s="138"/>
      <c r="J489" s="138"/>
      <c r="K489" s="138"/>
      <c r="L489" s="142"/>
    </row>
    <row r="490" spans="1:12" x14ac:dyDescent="0.25">
      <c r="A490" s="155"/>
      <c r="B490" s="151" t="s">
        <v>21</v>
      </c>
      <c r="C490" s="333"/>
      <c r="D490" s="333"/>
      <c r="E490" s="333"/>
      <c r="F490" s="152"/>
      <c r="G490" s="152"/>
      <c r="H490" s="138"/>
      <c r="I490" s="138"/>
      <c r="J490" s="138"/>
      <c r="K490" s="138"/>
      <c r="L490" s="142"/>
    </row>
    <row r="491" spans="1:12" ht="15.75" thickBot="1" x14ac:dyDescent="0.3">
      <c r="A491" s="161"/>
      <c r="B491" s="162" t="s">
        <v>22</v>
      </c>
      <c r="C491" s="495"/>
      <c r="D491" s="495"/>
      <c r="E491" s="495"/>
      <c r="F491" s="163"/>
      <c r="G491" s="144"/>
      <c r="H491" s="164"/>
      <c r="I491" s="164"/>
      <c r="J491" s="164"/>
      <c r="K491" s="164"/>
      <c r="L491" s="145"/>
    </row>
    <row r="492" spans="1:12" ht="15.75" thickBot="1" x14ac:dyDescent="0.3">
      <c r="A492" s="402" t="s">
        <v>72</v>
      </c>
      <c r="B492" s="403"/>
      <c r="C492" s="403"/>
      <c r="D492" s="403"/>
      <c r="E492" s="403"/>
      <c r="F492" s="404"/>
      <c r="G492" s="404"/>
      <c r="H492" s="404"/>
      <c r="I492" s="404"/>
      <c r="J492" s="404"/>
      <c r="K492" s="404"/>
      <c r="L492" s="405"/>
    </row>
    <row r="493" spans="1:12" x14ac:dyDescent="0.25">
      <c r="A493" s="7"/>
      <c r="B493" s="7"/>
      <c r="C493" s="7"/>
      <c r="D493" s="7"/>
      <c r="E493" s="7"/>
      <c r="F493" s="165"/>
      <c r="G493" s="165"/>
      <c r="H493" s="165"/>
      <c r="I493" s="165"/>
      <c r="J493" s="165"/>
      <c r="K493" s="165"/>
      <c r="L493" s="165"/>
    </row>
    <row r="494" spans="1:12" x14ac:dyDescent="0.25">
      <c r="A494" s="7"/>
      <c r="B494" s="7"/>
      <c r="C494" s="7"/>
      <c r="D494" s="7"/>
      <c r="E494" s="7"/>
      <c r="F494" s="165"/>
      <c r="G494" s="165"/>
      <c r="H494" s="165"/>
      <c r="I494" s="165"/>
      <c r="J494" s="165"/>
      <c r="K494" s="165"/>
      <c r="L494" s="165"/>
    </row>
    <row r="495" spans="1:12" x14ac:dyDescent="0.25">
      <c r="A495" s="165"/>
      <c r="B495" s="165"/>
      <c r="C495" s="165"/>
      <c r="D495" s="165"/>
      <c r="E495" s="165"/>
      <c r="F495" s="165"/>
      <c r="G495" s="165"/>
      <c r="H495" s="165"/>
      <c r="I495" s="165"/>
      <c r="J495" s="165"/>
      <c r="K495" s="165"/>
      <c r="L495" s="165"/>
    </row>
    <row r="496" spans="1:12" x14ac:dyDescent="0.25">
      <c r="A496" s="393" t="s">
        <v>0</v>
      </c>
      <c r="B496" s="394"/>
      <c r="C496" s="394"/>
      <c r="D496" s="394"/>
      <c r="E496" s="394"/>
      <c r="F496" s="394"/>
      <c r="G496" s="394"/>
      <c r="H496" s="394"/>
      <c r="I496" s="394"/>
      <c r="J496" s="394"/>
      <c r="K496" s="394"/>
      <c r="L496" s="394"/>
    </row>
    <row r="497" spans="1:12" x14ac:dyDescent="0.25">
      <c r="A497" s="344" t="s">
        <v>24</v>
      </c>
      <c r="B497" s="344"/>
      <c r="C497" s="344"/>
      <c r="D497" s="344"/>
      <c r="E497" s="344"/>
      <c r="F497" s="344"/>
      <c r="G497" s="344"/>
      <c r="H497" s="344"/>
      <c r="I497" s="344"/>
      <c r="J497" s="344"/>
      <c r="K497" s="344"/>
      <c r="L497" s="344"/>
    </row>
    <row r="498" spans="1:12" ht="15.75" thickBot="1" x14ac:dyDescent="0.3">
      <c r="A498" s="462" t="s">
        <v>95</v>
      </c>
      <c r="B498" s="462"/>
      <c r="C498" s="462"/>
      <c r="D498" s="462"/>
      <c r="E498" s="462"/>
      <c r="F498" s="462"/>
      <c r="G498" s="462"/>
      <c r="H498" s="462"/>
      <c r="I498" s="462"/>
      <c r="J498" s="462"/>
      <c r="K498" s="462"/>
      <c r="L498" s="462"/>
    </row>
    <row r="499" spans="1:12" ht="15.75" thickBot="1" x14ac:dyDescent="0.3">
      <c r="A499" s="344" t="s">
        <v>1</v>
      </c>
      <c r="B499" s="344"/>
      <c r="C499" s="370" t="s">
        <v>87</v>
      </c>
      <c r="D499" s="371"/>
      <c r="E499" s="371"/>
      <c r="F499" s="371"/>
      <c r="G499" s="371"/>
      <c r="H499" s="371"/>
      <c r="I499" s="371"/>
      <c r="J499" s="371"/>
      <c r="K499" s="371"/>
      <c r="L499" s="372"/>
    </row>
    <row r="500" spans="1:12" x14ac:dyDescent="0.25">
      <c r="A500" s="344" t="s">
        <v>2</v>
      </c>
      <c r="B500" s="344"/>
      <c r="C500" s="373" t="s">
        <v>88</v>
      </c>
      <c r="D500" s="374"/>
      <c r="E500" s="374"/>
      <c r="F500" s="374"/>
      <c r="G500" s="374"/>
      <c r="H500" s="374"/>
      <c r="I500" s="374"/>
      <c r="J500" s="374"/>
      <c r="K500" s="374"/>
      <c r="L500" s="375"/>
    </row>
    <row r="501" spans="1:12" ht="15.75" thickBot="1" x14ac:dyDescent="0.3">
      <c r="A501" s="139"/>
      <c r="B501" s="139"/>
      <c r="C501" s="376"/>
      <c r="D501" s="377"/>
      <c r="E501" s="377"/>
      <c r="F501" s="377"/>
      <c r="G501" s="377"/>
      <c r="H501" s="377"/>
      <c r="I501" s="377"/>
      <c r="J501" s="377"/>
      <c r="K501" s="377"/>
      <c r="L501" s="378"/>
    </row>
    <row r="502" spans="1:12" x14ac:dyDescent="0.25">
      <c r="A502" s="379" t="s">
        <v>3</v>
      </c>
      <c r="B502" s="380"/>
      <c r="C502" s="380"/>
      <c r="D502" s="380"/>
      <c r="E502" s="381" t="s">
        <v>4</v>
      </c>
      <c r="F502" s="381"/>
      <c r="G502" s="381"/>
      <c r="H502" s="381"/>
      <c r="I502" s="382" t="s">
        <v>5</v>
      </c>
      <c r="J502" s="382"/>
      <c r="K502" s="382"/>
      <c r="L502" s="383"/>
    </row>
    <row r="503" spans="1:12" x14ac:dyDescent="0.25">
      <c r="A503" s="496" t="s">
        <v>6</v>
      </c>
      <c r="B503" s="497"/>
      <c r="C503" s="497"/>
      <c r="D503" s="498"/>
      <c r="E503" s="499"/>
      <c r="F503" s="499"/>
      <c r="G503" s="499"/>
      <c r="H503" s="499"/>
      <c r="I503" s="499"/>
      <c r="J503" s="499"/>
      <c r="K503" s="499"/>
      <c r="L503" s="500"/>
    </row>
    <row r="504" spans="1:12" x14ac:dyDescent="0.25">
      <c r="A504" s="395" t="s">
        <v>7</v>
      </c>
      <c r="B504" s="365"/>
      <c r="C504" s="365"/>
      <c r="D504" s="365"/>
      <c r="E504" s="140"/>
      <c r="F504" s="140"/>
      <c r="G504" s="140"/>
      <c r="H504" s="141">
        <v>2026</v>
      </c>
      <c r="I504" s="141">
        <v>2027</v>
      </c>
      <c r="J504" s="141">
        <v>2028</v>
      </c>
      <c r="K504" s="141">
        <v>2029</v>
      </c>
      <c r="L504" s="142" t="s">
        <v>8</v>
      </c>
    </row>
    <row r="505" spans="1:12" x14ac:dyDescent="0.25">
      <c r="A505" s="396" t="s">
        <v>9</v>
      </c>
      <c r="B505" s="397"/>
      <c r="C505" s="397"/>
      <c r="D505" s="143"/>
      <c r="E505" s="143"/>
      <c r="F505" s="143"/>
      <c r="G505" s="143"/>
      <c r="H505" s="144">
        <f>H510+H514+H518+H522+H526+H530</f>
        <v>1039579.6699999999</v>
      </c>
      <c r="I505" s="144">
        <f t="shared" ref="I505:J505" si="4">I510+I514+I518+I522+I526+I530</f>
        <v>1070743.47</v>
      </c>
      <c r="J505" s="144">
        <f t="shared" si="4"/>
        <v>1073411.55</v>
      </c>
      <c r="K505" s="144">
        <f>K510+K514+K518+K522+K526+K530</f>
        <v>1104384.49</v>
      </c>
      <c r="L505" s="145">
        <f>SUM(H505:K505)</f>
        <v>4288119.18</v>
      </c>
    </row>
    <row r="506" spans="1:12" ht="15.75" thickBot="1" x14ac:dyDescent="0.3">
      <c r="A506" s="182"/>
      <c r="B506" s="183"/>
      <c r="C506" s="398"/>
      <c r="D506" s="398"/>
      <c r="E506" s="398"/>
      <c r="F506" s="184"/>
      <c r="G506" s="184"/>
      <c r="H506" s="183"/>
      <c r="I506" s="183"/>
      <c r="J506" s="183"/>
      <c r="K506" s="183"/>
      <c r="L506" s="185"/>
    </row>
    <row r="507" spans="1:12" x14ac:dyDescent="0.25">
      <c r="A507" s="362" t="s">
        <v>10</v>
      </c>
      <c r="B507" s="364" t="s">
        <v>11</v>
      </c>
      <c r="C507" s="364"/>
      <c r="D507" s="364"/>
      <c r="E507" s="364"/>
      <c r="F507" s="364" t="s">
        <v>12</v>
      </c>
      <c r="G507" s="367" t="s">
        <v>13</v>
      </c>
      <c r="H507" s="467">
        <v>2026</v>
      </c>
      <c r="I507" s="467">
        <v>2027</v>
      </c>
      <c r="J507" s="467">
        <v>2028</v>
      </c>
      <c r="K507" s="467">
        <v>2029</v>
      </c>
      <c r="L507" s="360" t="s">
        <v>14</v>
      </c>
    </row>
    <row r="508" spans="1:12" x14ac:dyDescent="0.25">
      <c r="A508" s="363"/>
      <c r="B508" s="365"/>
      <c r="C508" s="365"/>
      <c r="D508" s="365"/>
      <c r="E508" s="365"/>
      <c r="F508" s="366"/>
      <c r="G508" s="368"/>
      <c r="H508" s="343"/>
      <c r="I508" s="342"/>
      <c r="J508" s="342"/>
      <c r="K508" s="342"/>
      <c r="L508" s="361"/>
    </row>
    <row r="509" spans="1:12" x14ac:dyDescent="0.25">
      <c r="A509" s="150" t="s">
        <v>15</v>
      </c>
      <c r="B509" s="151" t="s">
        <v>16</v>
      </c>
      <c r="C509" s="326" t="s">
        <v>374</v>
      </c>
      <c r="D509" s="326"/>
      <c r="E509" s="326"/>
      <c r="F509" s="152"/>
      <c r="G509" s="152" t="s">
        <v>17</v>
      </c>
      <c r="H509" s="153">
        <v>1</v>
      </c>
      <c r="I509" s="153">
        <v>1</v>
      </c>
      <c r="J509" s="153">
        <v>1</v>
      </c>
      <c r="K509" s="153">
        <v>1</v>
      </c>
      <c r="L509" s="154">
        <f>SUM(H509:K509)</f>
        <v>4</v>
      </c>
    </row>
    <row r="510" spans="1:12" x14ac:dyDescent="0.25">
      <c r="A510" s="155"/>
      <c r="B510" s="156" t="s">
        <v>18</v>
      </c>
      <c r="C510" s="333" t="s">
        <v>19</v>
      </c>
      <c r="D510" s="333"/>
      <c r="E510" s="333"/>
      <c r="F510" s="152"/>
      <c r="G510" s="152" t="s">
        <v>20</v>
      </c>
      <c r="H510" s="137">
        <v>600000</v>
      </c>
      <c r="I510" s="137">
        <v>600000</v>
      </c>
      <c r="J510" s="137">
        <v>600000</v>
      </c>
      <c r="K510" s="137">
        <v>600000</v>
      </c>
      <c r="L510" s="142">
        <f>SUM(H510:K510)</f>
        <v>2400000</v>
      </c>
    </row>
    <row r="511" spans="1:12" x14ac:dyDescent="0.25">
      <c r="A511" s="155"/>
      <c r="B511" s="151" t="s">
        <v>21</v>
      </c>
      <c r="C511" s="333" t="s">
        <v>68</v>
      </c>
      <c r="D511" s="333"/>
      <c r="E511" s="333"/>
      <c r="F511" s="152"/>
      <c r="G511" s="152"/>
      <c r="H511" s="138"/>
      <c r="I511" s="138"/>
      <c r="J511" s="138"/>
      <c r="K511" s="138"/>
      <c r="L511" s="142"/>
    </row>
    <row r="512" spans="1:12" x14ac:dyDescent="0.25">
      <c r="A512" s="155"/>
      <c r="B512" s="156" t="s">
        <v>22</v>
      </c>
      <c r="C512" s="334" t="s">
        <v>81</v>
      </c>
      <c r="D512" s="334"/>
      <c r="E512" s="334"/>
      <c r="F512" s="152"/>
      <c r="G512" s="157"/>
      <c r="H512" s="158"/>
      <c r="I512" s="158"/>
      <c r="J512" s="158"/>
      <c r="K512" s="158"/>
      <c r="L512" s="159"/>
    </row>
    <row r="513" spans="1:12" x14ac:dyDescent="0.25">
      <c r="A513" s="150" t="s">
        <v>15</v>
      </c>
      <c r="B513" s="151" t="s">
        <v>16</v>
      </c>
      <c r="C513" s="326" t="s">
        <v>375</v>
      </c>
      <c r="D513" s="326"/>
      <c r="E513" s="326"/>
      <c r="F513" s="152"/>
      <c r="G513" s="152" t="s">
        <v>17</v>
      </c>
      <c r="H513" s="153">
        <v>1</v>
      </c>
      <c r="I513" s="153">
        <v>1</v>
      </c>
      <c r="J513" s="153">
        <v>1</v>
      </c>
      <c r="K513" s="153">
        <v>1</v>
      </c>
      <c r="L513" s="154">
        <f>SUM(H513:K513)</f>
        <v>4</v>
      </c>
    </row>
    <row r="514" spans="1:12" x14ac:dyDescent="0.25">
      <c r="A514" s="155"/>
      <c r="B514" s="156" t="s">
        <v>18</v>
      </c>
      <c r="C514" s="333" t="s">
        <v>19</v>
      </c>
      <c r="D514" s="333"/>
      <c r="E514" s="333"/>
      <c r="F514" s="152"/>
      <c r="G514" s="152" t="s">
        <v>20</v>
      </c>
      <c r="H514" s="137">
        <v>2000</v>
      </c>
      <c r="I514" s="137">
        <v>2000</v>
      </c>
      <c r="J514" s="137">
        <v>2000</v>
      </c>
      <c r="K514" s="137">
        <v>2000</v>
      </c>
      <c r="L514" s="142">
        <f>SUM(H514:K514)</f>
        <v>8000</v>
      </c>
    </row>
    <row r="515" spans="1:12" x14ac:dyDescent="0.25">
      <c r="A515" s="155"/>
      <c r="B515" s="151" t="s">
        <v>21</v>
      </c>
      <c r="C515" s="333" t="s">
        <v>68</v>
      </c>
      <c r="D515" s="333"/>
      <c r="E515" s="333"/>
      <c r="F515" s="152"/>
      <c r="G515" s="152"/>
      <c r="H515" s="138"/>
      <c r="I515" s="138"/>
      <c r="J515" s="138"/>
      <c r="K515" s="138"/>
      <c r="L515" s="142"/>
    </row>
    <row r="516" spans="1:12" x14ac:dyDescent="0.25">
      <c r="A516" s="155"/>
      <c r="B516" s="156" t="s">
        <v>22</v>
      </c>
      <c r="C516" s="334" t="s">
        <v>76</v>
      </c>
      <c r="D516" s="334"/>
      <c r="E516" s="334"/>
      <c r="F516" s="152"/>
      <c r="G516" s="157"/>
      <c r="H516" s="158"/>
      <c r="I516" s="158"/>
      <c r="J516" s="158"/>
      <c r="K516" s="158"/>
      <c r="L516" s="159"/>
    </row>
    <row r="517" spans="1:12" x14ac:dyDescent="0.25">
      <c r="A517" s="150" t="s">
        <v>15</v>
      </c>
      <c r="B517" s="151" t="s">
        <v>16</v>
      </c>
      <c r="C517" s="326" t="s">
        <v>376</v>
      </c>
      <c r="D517" s="326"/>
      <c r="E517" s="326"/>
      <c r="F517" s="152"/>
      <c r="G517" s="152" t="s">
        <v>17</v>
      </c>
      <c r="H517" s="153">
        <v>1</v>
      </c>
      <c r="I517" s="153">
        <v>1</v>
      </c>
      <c r="J517" s="153">
        <v>1</v>
      </c>
      <c r="K517" s="153">
        <v>1</v>
      </c>
      <c r="L517" s="154">
        <f>SUM(H517:K517)</f>
        <v>4</v>
      </c>
    </row>
    <row r="518" spans="1:12" x14ac:dyDescent="0.25">
      <c r="A518" s="155"/>
      <c r="B518" s="156" t="s">
        <v>18</v>
      </c>
      <c r="C518" s="333" t="s">
        <v>19</v>
      </c>
      <c r="D518" s="333"/>
      <c r="E518" s="333"/>
      <c r="F518" s="152"/>
      <c r="G518" s="152" t="s">
        <v>20</v>
      </c>
      <c r="H518" s="137">
        <v>8400</v>
      </c>
      <c r="I518" s="137">
        <v>8400</v>
      </c>
      <c r="J518" s="137">
        <v>8400</v>
      </c>
      <c r="K518" s="137">
        <v>8400</v>
      </c>
      <c r="L518" s="142">
        <f>SUM(H518:K518)</f>
        <v>33600</v>
      </c>
    </row>
    <row r="519" spans="1:12" x14ac:dyDescent="0.25">
      <c r="A519" s="155"/>
      <c r="B519" s="151" t="s">
        <v>21</v>
      </c>
      <c r="C519" s="333" t="s">
        <v>68</v>
      </c>
      <c r="D519" s="333"/>
      <c r="E519" s="333"/>
      <c r="F519" s="152"/>
      <c r="G519" s="152"/>
      <c r="H519" s="138"/>
      <c r="I519" s="138"/>
      <c r="J519" s="138"/>
      <c r="K519" s="138"/>
      <c r="L519" s="142"/>
    </row>
    <row r="520" spans="1:12" x14ac:dyDescent="0.25">
      <c r="A520" s="155"/>
      <c r="B520" s="156" t="s">
        <v>22</v>
      </c>
      <c r="C520" s="334" t="s">
        <v>81</v>
      </c>
      <c r="D520" s="334"/>
      <c r="E520" s="334"/>
      <c r="F520" s="152"/>
      <c r="G520" s="157"/>
      <c r="H520" s="158"/>
      <c r="I520" s="158"/>
      <c r="J520" s="158"/>
      <c r="K520" s="158"/>
      <c r="L520" s="159"/>
    </row>
    <row r="521" spans="1:12" x14ac:dyDescent="0.25">
      <c r="A521" s="150" t="s">
        <v>15</v>
      </c>
      <c r="B521" s="151" t="s">
        <v>16</v>
      </c>
      <c r="C521" s="326" t="s">
        <v>377</v>
      </c>
      <c r="D521" s="326"/>
      <c r="E521" s="326"/>
      <c r="F521" s="152"/>
      <c r="G521" s="152" t="s">
        <v>17</v>
      </c>
      <c r="H521" s="153"/>
      <c r="I521" s="153"/>
      <c r="J521" s="153"/>
      <c r="K521" s="153"/>
      <c r="L521" s="154">
        <f>SUM(H521:K521)</f>
        <v>0</v>
      </c>
    </row>
    <row r="522" spans="1:12" x14ac:dyDescent="0.25">
      <c r="A522" s="155"/>
      <c r="B522" s="156" t="s">
        <v>18</v>
      </c>
      <c r="C522" s="333" t="s">
        <v>19</v>
      </c>
      <c r="D522" s="333"/>
      <c r="E522" s="333"/>
      <c r="F522" s="152"/>
      <c r="G522" s="152" t="s">
        <v>20</v>
      </c>
      <c r="H522" s="137">
        <v>4000</v>
      </c>
      <c r="I522" s="137">
        <v>4000</v>
      </c>
      <c r="J522" s="137">
        <v>4000</v>
      </c>
      <c r="K522" s="137">
        <v>4000</v>
      </c>
      <c r="L522" s="142">
        <f>SUM(H522:K522)</f>
        <v>16000</v>
      </c>
    </row>
    <row r="523" spans="1:12" x14ac:dyDescent="0.25">
      <c r="A523" s="155"/>
      <c r="B523" s="151" t="s">
        <v>21</v>
      </c>
      <c r="C523" s="333" t="s">
        <v>68</v>
      </c>
      <c r="D523" s="333"/>
      <c r="E523" s="333"/>
      <c r="F523" s="152"/>
      <c r="G523" s="152"/>
      <c r="H523" s="138"/>
      <c r="I523" s="138"/>
      <c r="J523" s="138"/>
      <c r="K523" s="138"/>
      <c r="L523" s="142"/>
    </row>
    <row r="524" spans="1:12" x14ac:dyDescent="0.25">
      <c r="A524" s="155"/>
      <c r="B524" s="156" t="s">
        <v>22</v>
      </c>
      <c r="C524" s="334" t="s">
        <v>89</v>
      </c>
      <c r="D524" s="334"/>
      <c r="E524" s="334"/>
      <c r="F524" s="152"/>
      <c r="G524" s="157"/>
      <c r="H524" s="158"/>
      <c r="I524" s="158"/>
      <c r="J524" s="158"/>
      <c r="K524" s="158"/>
      <c r="L524" s="159"/>
    </row>
    <row r="525" spans="1:12" x14ac:dyDescent="0.25">
      <c r="A525" s="150" t="s">
        <v>15</v>
      </c>
      <c r="B525" s="151" t="s">
        <v>16</v>
      </c>
      <c r="C525" s="326" t="s">
        <v>378</v>
      </c>
      <c r="D525" s="326"/>
      <c r="E525" s="326"/>
      <c r="F525" s="152"/>
      <c r="G525" s="152" t="s">
        <v>17</v>
      </c>
      <c r="H525" s="153">
        <v>1</v>
      </c>
      <c r="I525" s="153">
        <v>1</v>
      </c>
      <c r="J525" s="153">
        <v>1</v>
      </c>
      <c r="K525" s="153">
        <v>1</v>
      </c>
      <c r="L525" s="154">
        <f>SUM(H525:K525)</f>
        <v>4</v>
      </c>
    </row>
    <row r="526" spans="1:12" x14ac:dyDescent="0.25">
      <c r="A526" s="155"/>
      <c r="B526" s="156" t="s">
        <v>18</v>
      </c>
      <c r="C526" s="333" t="s">
        <v>19</v>
      </c>
      <c r="D526" s="333"/>
      <c r="E526" s="333"/>
      <c r="F526" s="152"/>
      <c r="G526" s="152" t="s">
        <v>20</v>
      </c>
      <c r="H526" s="137">
        <v>74900</v>
      </c>
      <c r="I526" s="137">
        <v>74900</v>
      </c>
      <c r="J526" s="137">
        <v>74900</v>
      </c>
      <c r="K526" s="137">
        <v>74900</v>
      </c>
      <c r="L526" s="142">
        <f>SUM(H526:K526)</f>
        <v>299600</v>
      </c>
    </row>
    <row r="527" spans="1:12" x14ac:dyDescent="0.25">
      <c r="A527" s="155"/>
      <c r="B527" s="151" t="s">
        <v>21</v>
      </c>
      <c r="C527" s="333" t="s">
        <v>68</v>
      </c>
      <c r="D527" s="333"/>
      <c r="E527" s="333"/>
      <c r="F527" s="152"/>
      <c r="G527" s="152"/>
      <c r="H527" s="138"/>
      <c r="I527" s="138"/>
      <c r="J527" s="138"/>
      <c r="K527" s="138"/>
      <c r="L527" s="142"/>
    </row>
    <row r="528" spans="1:12" x14ac:dyDescent="0.25">
      <c r="A528" s="155"/>
      <c r="B528" s="156" t="s">
        <v>22</v>
      </c>
      <c r="C528" s="334" t="s">
        <v>81</v>
      </c>
      <c r="D528" s="334"/>
      <c r="E528" s="334"/>
      <c r="F528" s="152"/>
      <c r="G528" s="157"/>
      <c r="H528" s="158"/>
      <c r="I528" s="158"/>
      <c r="J528" s="158"/>
      <c r="K528" s="158"/>
      <c r="L528" s="159"/>
    </row>
    <row r="529" spans="1:12" x14ac:dyDescent="0.25">
      <c r="A529" s="150" t="s">
        <v>15</v>
      </c>
      <c r="B529" s="151" t="s">
        <v>16</v>
      </c>
      <c r="C529" s="326" t="s">
        <v>379</v>
      </c>
      <c r="D529" s="326"/>
      <c r="E529" s="326"/>
      <c r="F529" s="152"/>
      <c r="G529" s="152" t="s">
        <v>17</v>
      </c>
      <c r="H529" s="153">
        <v>1</v>
      </c>
      <c r="I529" s="153">
        <v>1</v>
      </c>
      <c r="J529" s="153">
        <v>1</v>
      </c>
      <c r="K529" s="153">
        <v>1</v>
      </c>
      <c r="L529" s="154">
        <f>SUM(H529:K529)</f>
        <v>4</v>
      </c>
    </row>
    <row r="530" spans="1:12" x14ac:dyDescent="0.25">
      <c r="A530" s="155"/>
      <c r="B530" s="156" t="s">
        <v>18</v>
      </c>
      <c r="C530" s="333" t="s">
        <v>19</v>
      </c>
      <c r="D530" s="333"/>
      <c r="E530" s="333"/>
      <c r="F530" s="152"/>
      <c r="G530" s="152" t="s">
        <v>20</v>
      </c>
      <c r="H530" s="137">
        <v>350279.67</v>
      </c>
      <c r="I530" s="137">
        <v>381443.47</v>
      </c>
      <c r="J530" s="137">
        <v>384111.55</v>
      </c>
      <c r="K530" s="137">
        <v>415084.49</v>
      </c>
      <c r="L530" s="142">
        <f>SUM(H530:K530)</f>
        <v>1530919.18</v>
      </c>
    </row>
    <row r="531" spans="1:12" x14ac:dyDescent="0.25">
      <c r="A531" s="155"/>
      <c r="B531" s="151" t="s">
        <v>21</v>
      </c>
      <c r="C531" s="333" t="s">
        <v>68</v>
      </c>
      <c r="D531" s="333"/>
      <c r="E531" s="333"/>
      <c r="F531" s="152"/>
      <c r="G531" s="152"/>
      <c r="H531" s="138"/>
      <c r="I531" s="138"/>
      <c r="J531" s="138"/>
      <c r="K531" s="138"/>
      <c r="L531" s="142"/>
    </row>
    <row r="532" spans="1:12" ht="15.75" thickBot="1" x14ac:dyDescent="0.3">
      <c r="A532" s="172"/>
      <c r="B532" s="173" t="s">
        <v>22</v>
      </c>
      <c r="C532" s="340" t="s">
        <v>81</v>
      </c>
      <c r="D532" s="340"/>
      <c r="E532" s="340"/>
      <c r="F532" s="174"/>
      <c r="G532" s="175"/>
      <c r="H532" s="176"/>
      <c r="I532" s="176"/>
      <c r="J532" s="176"/>
      <c r="K532" s="176"/>
      <c r="L532" s="177"/>
    </row>
    <row r="533" spans="1:12" ht="15.75" thickBot="1" x14ac:dyDescent="0.3">
      <c r="A533" s="402" t="s">
        <v>72</v>
      </c>
      <c r="B533" s="403"/>
      <c r="C533" s="403"/>
      <c r="D533" s="403"/>
      <c r="E533" s="403"/>
      <c r="F533" s="404"/>
      <c r="G533" s="404"/>
      <c r="H533" s="404"/>
      <c r="I533" s="404"/>
      <c r="J533" s="404"/>
      <c r="K533" s="404"/>
      <c r="L533" s="405"/>
    </row>
    <row r="534" spans="1:12" x14ac:dyDescent="0.25">
      <c r="A534" s="165"/>
      <c r="B534" s="165"/>
      <c r="C534" s="165"/>
      <c r="D534" s="165"/>
      <c r="E534" s="165"/>
      <c r="F534" s="165"/>
      <c r="G534" s="165"/>
      <c r="H534" s="165"/>
      <c r="I534" s="165"/>
      <c r="J534" s="165"/>
      <c r="K534" s="165"/>
      <c r="L534" s="165"/>
    </row>
    <row r="535" spans="1:12" x14ac:dyDescent="0.25">
      <c r="A535" s="393" t="s">
        <v>0</v>
      </c>
      <c r="B535" s="394"/>
      <c r="C535" s="394"/>
      <c r="D535" s="394"/>
      <c r="E535" s="394"/>
      <c r="F535" s="394"/>
      <c r="G535" s="394"/>
      <c r="H535" s="394"/>
      <c r="I535" s="394"/>
      <c r="J535" s="394"/>
      <c r="K535" s="394"/>
      <c r="L535" s="394"/>
    </row>
    <row r="536" spans="1:12" x14ac:dyDescent="0.25">
      <c r="A536" s="344" t="s">
        <v>24</v>
      </c>
      <c r="B536" s="344"/>
      <c r="C536" s="344"/>
      <c r="D536" s="344"/>
      <c r="E536" s="344"/>
      <c r="F536" s="344"/>
      <c r="G536" s="344"/>
      <c r="H536" s="344"/>
      <c r="I536" s="344"/>
      <c r="J536" s="344"/>
      <c r="K536" s="344"/>
      <c r="L536" s="344"/>
    </row>
    <row r="537" spans="1:12" ht="15.75" thickBot="1" x14ac:dyDescent="0.3">
      <c r="A537" s="462" t="s">
        <v>95</v>
      </c>
      <c r="B537" s="462"/>
      <c r="C537" s="462"/>
      <c r="D537" s="462"/>
      <c r="E537" s="462"/>
      <c r="F537" s="462"/>
      <c r="G537" s="462"/>
      <c r="H537" s="462"/>
      <c r="I537" s="462"/>
      <c r="J537" s="462"/>
      <c r="K537" s="462"/>
      <c r="L537" s="462"/>
    </row>
    <row r="538" spans="1:12" ht="15.75" thickBot="1" x14ac:dyDescent="0.3">
      <c r="A538" s="344" t="s">
        <v>1</v>
      </c>
      <c r="B538" s="344"/>
      <c r="C538" s="370" t="s">
        <v>90</v>
      </c>
      <c r="D538" s="371"/>
      <c r="E538" s="371"/>
      <c r="F538" s="371"/>
      <c r="G538" s="371"/>
      <c r="H538" s="371"/>
      <c r="I538" s="371"/>
      <c r="J538" s="371"/>
      <c r="K538" s="371"/>
      <c r="L538" s="372"/>
    </row>
    <row r="539" spans="1:12" x14ac:dyDescent="0.25">
      <c r="A539" s="344" t="s">
        <v>2</v>
      </c>
      <c r="B539" s="344"/>
      <c r="C539" s="373" t="s">
        <v>91</v>
      </c>
      <c r="D539" s="374"/>
      <c r="E539" s="374"/>
      <c r="F539" s="374"/>
      <c r="G539" s="374"/>
      <c r="H539" s="374"/>
      <c r="I539" s="374"/>
      <c r="J539" s="374"/>
      <c r="K539" s="374"/>
      <c r="L539" s="375"/>
    </row>
    <row r="540" spans="1:12" ht="15.75" thickBot="1" x14ac:dyDescent="0.3">
      <c r="A540" s="167"/>
      <c r="B540" s="167"/>
      <c r="C540" s="501"/>
      <c r="D540" s="502"/>
      <c r="E540" s="502"/>
      <c r="F540" s="502"/>
      <c r="G540" s="502"/>
      <c r="H540" s="502"/>
      <c r="I540" s="502"/>
      <c r="J540" s="502"/>
      <c r="K540" s="502"/>
      <c r="L540" s="503"/>
    </row>
    <row r="541" spans="1:12" x14ac:dyDescent="0.25">
      <c r="A541" s="504" t="s">
        <v>3</v>
      </c>
      <c r="B541" s="505"/>
      <c r="C541" s="505"/>
      <c r="D541" s="506"/>
      <c r="E541" s="507" t="s">
        <v>4</v>
      </c>
      <c r="F541" s="508"/>
      <c r="G541" s="508"/>
      <c r="H541" s="509"/>
      <c r="I541" s="510" t="s">
        <v>5</v>
      </c>
      <c r="J541" s="511"/>
      <c r="K541" s="511"/>
      <c r="L541" s="512"/>
    </row>
    <row r="542" spans="1:12" x14ac:dyDescent="0.25">
      <c r="A542" s="384" t="s">
        <v>6</v>
      </c>
      <c r="B542" s="385"/>
      <c r="C542" s="385"/>
      <c r="D542" s="386"/>
      <c r="E542" s="513"/>
      <c r="F542" s="514"/>
      <c r="G542" s="514"/>
      <c r="H542" s="515"/>
      <c r="I542" s="513"/>
      <c r="J542" s="514"/>
      <c r="K542" s="514"/>
      <c r="L542" s="516"/>
    </row>
    <row r="543" spans="1:12" x14ac:dyDescent="0.25">
      <c r="A543" s="517" t="s">
        <v>7</v>
      </c>
      <c r="B543" s="518"/>
      <c r="C543" s="518"/>
      <c r="D543" s="518"/>
      <c r="E543" s="187"/>
      <c r="F543" s="187"/>
      <c r="G543" s="187"/>
      <c r="H543" s="141">
        <v>2026</v>
      </c>
      <c r="I543" s="141">
        <v>2027</v>
      </c>
      <c r="J543" s="141">
        <v>2028</v>
      </c>
      <c r="K543" s="141">
        <v>2029</v>
      </c>
      <c r="L543" s="188" t="s">
        <v>8</v>
      </c>
    </row>
    <row r="544" spans="1:12" x14ac:dyDescent="0.25">
      <c r="A544" s="519" t="s">
        <v>9</v>
      </c>
      <c r="B544" s="520"/>
      <c r="C544" s="521"/>
      <c r="D544" s="189"/>
      <c r="E544" s="190"/>
      <c r="F544" s="190"/>
      <c r="G544" s="190"/>
      <c r="H544" s="157">
        <f>H549+H553</f>
        <v>360000</v>
      </c>
      <c r="I544" s="157">
        <f>I549+I553</f>
        <v>360000</v>
      </c>
      <c r="J544" s="157">
        <f>J549+J553</f>
        <v>360000</v>
      </c>
      <c r="K544" s="157">
        <f>K549+K553</f>
        <v>360000</v>
      </c>
      <c r="L544" s="191">
        <f>SUM(H544:K544)</f>
        <v>1440000</v>
      </c>
    </row>
    <row r="545" spans="1:12" ht="15.75" thickBot="1" x14ac:dyDescent="0.3">
      <c r="A545" s="168"/>
      <c r="B545" s="183"/>
      <c r="C545" s="479"/>
      <c r="D545" s="479"/>
      <c r="E545" s="479"/>
      <c r="F545" s="170"/>
      <c r="G545" s="184"/>
      <c r="H545" s="169"/>
      <c r="I545" s="169"/>
      <c r="J545" s="169"/>
      <c r="K545" s="169"/>
      <c r="L545" s="171"/>
    </row>
    <row r="546" spans="1:12" x14ac:dyDescent="0.25">
      <c r="A546" s="362" t="s">
        <v>10</v>
      </c>
      <c r="B546" s="364" t="s">
        <v>11</v>
      </c>
      <c r="C546" s="364"/>
      <c r="D546" s="364"/>
      <c r="E546" s="364"/>
      <c r="F546" s="364" t="s">
        <v>12</v>
      </c>
      <c r="G546" s="367" t="s">
        <v>13</v>
      </c>
      <c r="H546" s="467">
        <v>2026</v>
      </c>
      <c r="I546" s="467">
        <v>2027</v>
      </c>
      <c r="J546" s="467">
        <v>2028</v>
      </c>
      <c r="K546" s="467">
        <v>2029</v>
      </c>
      <c r="L546" s="360" t="s">
        <v>14</v>
      </c>
    </row>
    <row r="547" spans="1:12" x14ac:dyDescent="0.25">
      <c r="A547" s="363"/>
      <c r="B547" s="365"/>
      <c r="C547" s="365"/>
      <c r="D547" s="365"/>
      <c r="E547" s="365"/>
      <c r="F547" s="366"/>
      <c r="G547" s="368"/>
      <c r="H547" s="343"/>
      <c r="I547" s="342"/>
      <c r="J547" s="342"/>
      <c r="K547" s="342"/>
      <c r="L547" s="361"/>
    </row>
    <row r="548" spans="1:12" x14ac:dyDescent="0.25">
      <c r="A548" s="150" t="s">
        <v>34</v>
      </c>
      <c r="B548" s="151" t="s">
        <v>16</v>
      </c>
      <c r="C548" s="326" t="s">
        <v>380</v>
      </c>
      <c r="D548" s="326"/>
      <c r="E548" s="326"/>
      <c r="F548" s="152"/>
      <c r="G548" s="152" t="s">
        <v>17</v>
      </c>
      <c r="H548" s="153">
        <v>1</v>
      </c>
      <c r="I548" s="153">
        <v>1</v>
      </c>
      <c r="J548" s="153">
        <v>1</v>
      </c>
      <c r="K548" s="153">
        <v>1</v>
      </c>
      <c r="L548" s="154">
        <f>SUM(H548:K548)</f>
        <v>4</v>
      </c>
    </row>
    <row r="549" spans="1:12" x14ac:dyDescent="0.25">
      <c r="A549" s="155"/>
      <c r="B549" s="156" t="s">
        <v>18</v>
      </c>
      <c r="C549" s="333" t="s">
        <v>92</v>
      </c>
      <c r="D549" s="333"/>
      <c r="E549" s="333"/>
      <c r="F549" s="152"/>
      <c r="G549" s="152" t="s">
        <v>20</v>
      </c>
      <c r="H549" s="137">
        <v>340000</v>
      </c>
      <c r="I549" s="137">
        <v>340000</v>
      </c>
      <c r="J549" s="137">
        <v>340000</v>
      </c>
      <c r="K549" s="192">
        <v>340000</v>
      </c>
      <c r="L549" s="142">
        <f>SUM(H549:K549)</f>
        <v>1360000</v>
      </c>
    </row>
    <row r="550" spans="1:12" x14ac:dyDescent="0.25">
      <c r="A550" s="155"/>
      <c r="B550" s="151" t="s">
        <v>21</v>
      </c>
      <c r="C550" s="333" t="s">
        <v>68</v>
      </c>
      <c r="D550" s="333"/>
      <c r="E550" s="333"/>
      <c r="F550" s="152"/>
      <c r="G550" s="152"/>
      <c r="H550" s="138"/>
      <c r="I550" s="138"/>
      <c r="J550" s="138"/>
      <c r="K550" s="138"/>
      <c r="L550" s="142"/>
    </row>
    <row r="551" spans="1:12" x14ac:dyDescent="0.25">
      <c r="A551" s="155"/>
      <c r="B551" s="156" t="s">
        <v>22</v>
      </c>
      <c r="C551" s="334" t="s">
        <v>93</v>
      </c>
      <c r="D551" s="334"/>
      <c r="E551" s="334"/>
      <c r="F551" s="152"/>
      <c r="G551" s="157"/>
      <c r="H551" s="158"/>
      <c r="I551" s="158"/>
      <c r="J551" s="158"/>
      <c r="K551" s="158"/>
      <c r="L551" s="159"/>
    </row>
    <row r="552" spans="1:12" x14ac:dyDescent="0.25">
      <c r="A552" s="150" t="s">
        <v>34</v>
      </c>
      <c r="B552" s="151" t="s">
        <v>16</v>
      </c>
      <c r="C552" s="326" t="s">
        <v>381</v>
      </c>
      <c r="D552" s="326"/>
      <c r="E552" s="326"/>
      <c r="F552" s="152"/>
      <c r="G552" s="152" t="s">
        <v>17</v>
      </c>
      <c r="H552" s="153">
        <v>1</v>
      </c>
      <c r="I552" s="153">
        <v>1</v>
      </c>
      <c r="J552" s="153">
        <v>1</v>
      </c>
      <c r="K552" s="153">
        <v>1</v>
      </c>
      <c r="L552" s="154">
        <f>SUM(H552:K552)</f>
        <v>4</v>
      </c>
    </row>
    <row r="553" spans="1:12" x14ac:dyDescent="0.25">
      <c r="A553" s="155"/>
      <c r="B553" s="156" t="s">
        <v>18</v>
      </c>
      <c r="C553" s="333" t="s">
        <v>94</v>
      </c>
      <c r="D553" s="333"/>
      <c r="E553" s="333"/>
      <c r="F553" s="152"/>
      <c r="G553" s="152" t="s">
        <v>20</v>
      </c>
      <c r="H553" s="137">
        <v>20000</v>
      </c>
      <c r="I553" s="137">
        <v>20000</v>
      </c>
      <c r="J553" s="137">
        <v>20000</v>
      </c>
      <c r="K553" s="137">
        <v>20000</v>
      </c>
      <c r="L553" s="142">
        <f>SUM(H553:K553)</f>
        <v>80000</v>
      </c>
    </row>
    <row r="554" spans="1:12" x14ac:dyDescent="0.25">
      <c r="A554" s="155"/>
      <c r="B554" s="151" t="s">
        <v>21</v>
      </c>
      <c r="C554" s="333" t="s">
        <v>68</v>
      </c>
      <c r="D554" s="333"/>
      <c r="E554" s="333"/>
      <c r="F554" s="152"/>
      <c r="G554" s="152"/>
      <c r="H554" s="138"/>
      <c r="I554" s="138"/>
      <c r="J554" s="138"/>
      <c r="K554" s="138"/>
      <c r="L554" s="142"/>
    </row>
    <row r="555" spans="1:12" x14ac:dyDescent="0.25">
      <c r="A555" s="155"/>
      <c r="B555" s="156" t="s">
        <v>22</v>
      </c>
      <c r="C555" s="334" t="s">
        <v>93</v>
      </c>
      <c r="D555" s="334"/>
      <c r="E555" s="334"/>
      <c r="F555" s="152"/>
      <c r="G555" s="157"/>
      <c r="H555" s="158"/>
      <c r="I555" s="158"/>
      <c r="J555" s="158"/>
      <c r="K555" s="158"/>
      <c r="L555" s="159"/>
    </row>
    <row r="556" spans="1:12" x14ac:dyDescent="0.25">
      <c r="A556" s="150"/>
      <c r="B556" s="151" t="s">
        <v>16</v>
      </c>
      <c r="C556" s="489"/>
      <c r="D556" s="490"/>
      <c r="E556" s="491"/>
      <c r="F556" s="152"/>
      <c r="G556" s="152" t="s">
        <v>17</v>
      </c>
      <c r="H556" s="153"/>
      <c r="I556" s="153"/>
      <c r="J556" s="153"/>
      <c r="K556" s="153"/>
      <c r="L556" s="154"/>
    </row>
    <row r="557" spans="1:12" x14ac:dyDescent="0.25">
      <c r="A557" s="155"/>
      <c r="B557" s="156" t="s">
        <v>18</v>
      </c>
      <c r="C557" s="483"/>
      <c r="D557" s="484"/>
      <c r="E557" s="485"/>
      <c r="F557" s="152"/>
      <c r="G557" s="152" t="s">
        <v>20</v>
      </c>
      <c r="H557" s="138"/>
      <c r="I557" s="138"/>
      <c r="J557" s="138"/>
      <c r="K557" s="138"/>
      <c r="L557" s="142"/>
    </row>
    <row r="558" spans="1:12" x14ac:dyDescent="0.25">
      <c r="A558" s="155"/>
      <c r="B558" s="151" t="s">
        <v>21</v>
      </c>
      <c r="C558" s="483"/>
      <c r="D558" s="484"/>
      <c r="E558" s="485"/>
      <c r="F558" s="152"/>
      <c r="G558" s="152"/>
      <c r="H558" s="138"/>
      <c r="I558" s="138"/>
      <c r="J558" s="138"/>
      <c r="K558" s="138"/>
      <c r="L558" s="142"/>
    </row>
    <row r="559" spans="1:12" x14ac:dyDescent="0.25">
      <c r="A559" s="155"/>
      <c r="B559" s="156" t="s">
        <v>22</v>
      </c>
      <c r="C559" s="492"/>
      <c r="D559" s="493"/>
      <c r="E559" s="494"/>
      <c r="F559" s="152"/>
      <c r="G559" s="157"/>
      <c r="H559" s="158"/>
      <c r="I559" s="158"/>
      <c r="J559" s="158"/>
      <c r="K559" s="158"/>
      <c r="L559" s="159"/>
    </row>
    <row r="560" spans="1:12" x14ac:dyDescent="0.25">
      <c r="A560" s="150"/>
      <c r="B560" s="151" t="s">
        <v>16</v>
      </c>
      <c r="C560" s="489"/>
      <c r="D560" s="490"/>
      <c r="E560" s="491"/>
      <c r="F560" s="152"/>
      <c r="G560" s="152" t="s">
        <v>17</v>
      </c>
      <c r="H560" s="153"/>
      <c r="I560" s="153"/>
      <c r="J560" s="153"/>
      <c r="K560" s="153"/>
      <c r="L560" s="154"/>
    </row>
    <row r="561" spans="1:12" x14ac:dyDescent="0.25">
      <c r="A561" s="155"/>
      <c r="B561" s="156" t="s">
        <v>18</v>
      </c>
      <c r="C561" s="483"/>
      <c r="D561" s="484"/>
      <c r="E561" s="485"/>
      <c r="F561" s="152"/>
      <c r="G561" s="152" t="s">
        <v>20</v>
      </c>
      <c r="H561" s="138"/>
      <c r="I561" s="138"/>
      <c r="J561" s="138"/>
      <c r="K561" s="138"/>
      <c r="L561" s="142"/>
    </row>
    <row r="562" spans="1:12" x14ac:dyDescent="0.25">
      <c r="A562" s="155"/>
      <c r="B562" s="151" t="s">
        <v>21</v>
      </c>
      <c r="C562" s="483"/>
      <c r="D562" s="484"/>
      <c r="E562" s="485"/>
      <c r="F562" s="152"/>
      <c r="G562" s="152"/>
      <c r="H562" s="138"/>
      <c r="I562" s="138"/>
      <c r="J562" s="138"/>
      <c r="K562" s="138"/>
      <c r="L562" s="142"/>
    </row>
    <row r="563" spans="1:12" ht="15.75" thickBot="1" x14ac:dyDescent="0.3">
      <c r="A563" s="155"/>
      <c r="B563" s="156" t="s">
        <v>22</v>
      </c>
      <c r="C563" s="492"/>
      <c r="D563" s="493"/>
      <c r="E563" s="494"/>
      <c r="F563" s="152"/>
      <c r="G563" s="157"/>
      <c r="H563" s="158"/>
      <c r="I563" s="158"/>
      <c r="J563" s="158"/>
      <c r="K563" s="158"/>
      <c r="L563" s="159"/>
    </row>
    <row r="564" spans="1:12" ht="15.75" thickBot="1" x14ac:dyDescent="0.3">
      <c r="A564" s="402" t="s">
        <v>72</v>
      </c>
      <c r="B564" s="403"/>
      <c r="C564" s="403"/>
      <c r="D564" s="403"/>
      <c r="E564" s="403"/>
      <c r="F564" s="404"/>
      <c r="G564" s="404"/>
      <c r="H564" s="404"/>
      <c r="I564" s="404"/>
      <c r="J564" s="404"/>
      <c r="K564" s="404"/>
      <c r="L564" s="405"/>
    </row>
    <row r="565" spans="1:12" x14ac:dyDescent="0.25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</row>
    <row r="566" spans="1:12" x14ac:dyDescent="0.25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</row>
    <row r="567" spans="1:12" x14ac:dyDescent="0.25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</row>
    <row r="568" spans="1:12" x14ac:dyDescent="0.25">
      <c r="A568" s="393" t="s">
        <v>0</v>
      </c>
      <c r="B568" s="394"/>
      <c r="C568" s="394"/>
      <c r="D568" s="394"/>
      <c r="E568" s="394"/>
      <c r="F568" s="394"/>
      <c r="G568" s="394"/>
      <c r="H568" s="394"/>
      <c r="I568" s="394"/>
      <c r="J568" s="394"/>
      <c r="K568" s="394"/>
      <c r="L568" s="394"/>
    </row>
    <row r="569" spans="1:12" x14ac:dyDescent="0.25">
      <c r="A569" s="410" t="s">
        <v>24</v>
      </c>
      <c r="B569" s="410"/>
      <c r="C569" s="410"/>
      <c r="D569" s="410"/>
      <c r="E569" s="410"/>
      <c r="F569" s="410"/>
      <c r="G569" s="410"/>
      <c r="H569" s="410"/>
      <c r="I569" s="410"/>
      <c r="J569" s="410"/>
      <c r="K569" s="410"/>
      <c r="L569" s="410"/>
    </row>
    <row r="570" spans="1:12" ht="15.75" thickBot="1" x14ac:dyDescent="0.3">
      <c r="A570" s="369" t="s">
        <v>110</v>
      </c>
      <c r="B570" s="369"/>
      <c r="C570" s="369"/>
      <c r="D570" s="369"/>
      <c r="E570" s="369"/>
      <c r="F570" s="369"/>
      <c r="G570" s="369"/>
      <c r="H570" s="369"/>
      <c r="I570" s="369"/>
      <c r="J570" s="369"/>
      <c r="K570" s="369"/>
      <c r="L570" s="369"/>
    </row>
    <row r="571" spans="1:12" ht="15.75" thickBot="1" x14ac:dyDescent="0.3">
      <c r="A571" s="344" t="s">
        <v>1</v>
      </c>
      <c r="B571" s="344"/>
      <c r="C571" s="370" t="s">
        <v>96</v>
      </c>
      <c r="D571" s="371"/>
      <c r="E571" s="371"/>
      <c r="F571" s="371"/>
      <c r="G571" s="371"/>
      <c r="H571" s="371"/>
      <c r="I571" s="371"/>
      <c r="J571" s="371"/>
      <c r="K571" s="371"/>
      <c r="L571" s="372"/>
    </row>
    <row r="572" spans="1:12" x14ac:dyDescent="0.25">
      <c r="A572" s="344" t="s">
        <v>2</v>
      </c>
      <c r="B572" s="344"/>
      <c r="C572" s="373" t="s">
        <v>97</v>
      </c>
      <c r="D572" s="374"/>
      <c r="E572" s="374"/>
      <c r="F572" s="374"/>
      <c r="G572" s="374"/>
      <c r="H572" s="374"/>
      <c r="I572" s="374"/>
      <c r="J572" s="374"/>
      <c r="K572" s="374"/>
      <c r="L572" s="375"/>
    </row>
    <row r="573" spans="1:12" ht="15.75" thickBot="1" x14ac:dyDescent="0.3">
      <c r="A573" s="139"/>
      <c r="B573" s="139"/>
      <c r="C573" s="376"/>
      <c r="D573" s="377"/>
      <c r="E573" s="377"/>
      <c r="F573" s="377"/>
      <c r="G573" s="377"/>
      <c r="H573" s="377"/>
      <c r="I573" s="377"/>
      <c r="J573" s="377"/>
      <c r="K573" s="377"/>
      <c r="L573" s="378"/>
    </row>
    <row r="574" spans="1:12" x14ac:dyDescent="0.25">
      <c r="A574" s="379" t="s">
        <v>3</v>
      </c>
      <c r="B574" s="380"/>
      <c r="C574" s="380"/>
      <c r="D574" s="380"/>
      <c r="E574" s="381" t="s">
        <v>4</v>
      </c>
      <c r="F574" s="381"/>
      <c r="G574" s="381"/>
      <c r="H574" s="381"/>
      <c r="I574" s="382" t="s">
        <v>5</v>
      </c>
      <c r="J574" s="382"/>
      <c r="K574" s="382"/>
      <c r="L574" s="383"/>
    </row>
    <row r="575" spans="1:12" x14ac:dyDescent="0.25">
      <c r="A575" s="384" t="s">
        <v>6</v>
      </c>
      <c r="B575" s="385"/>
      <c r="C575" s="385"/>
      <c r="D575" s="386"/>
      <c r="E575" s="387"/>
      <c r="F575" s="387"/>
      <c r="G575" s="387"/>
      <c r="H575" s="387"/>
      <c r="I575" s="387"/>
      <c r="J575" s="387"/>
      <c r="K575" s="387"/>
      <c r="L575" s="388"/>
    </row>
    <row r="576" spans="1:12" x14ac:dyDescent="0.25">
      <c r="A576" s="395" t="s">
        <v>7</v>
      </c>
      <c r="B576" s="365"/>
      <c r="C576" s="365"/>
      <c r="D576" s="365"/>
      <c r="E576" s="140"/>
      <c r="F576" s="140"/>
      <c r="G576" s="140"/>
      <c r="H576" s="141">
        <v>2026</v>
      </c>
      <c r="I576" s="141">
        <v>2027</v>
      </c>
      <c r="J576" s="141">
        <v>2028</v>
      </c>
      <c r="K576" s="141">
        <v>2029</v>
      </c>
      <c r="L576" s="142" t="s">
        <v>8</v>
      </c>
    </row>
    <row r="577" spans="1:18" x14ac:dyDescent="0.25">
      <c r="A577" s="396" t="s">
        <v>9</v>
      </c>
      <c r="B577" s="397"/>
      <c r="C577" s="397"/>
      <c r="D577" s="143"/>
      <c r="E577" s="143"/>
      <c r="F577" s="143"/>
      <c r="G577" s="143"/>
      <c r="H577" s="144">
        <f>H582+H586+H590+H594+H598</f>
        <v>350000</v>
      </c>
      <c r="I577" s="144">
        <f>I582+I586+I590+I594+I598</f>
        <v>360000</v>
      </c>
      <c r="J577" s="144">
        <f>J582+J586+J590+J594+J598</f>
        <v>370000</v>
      </c>
      <c r="K577" s="144">
        <f>K582+K586+K590+K594+K598</f>
        <v>380000</v>
      </c>
      <c r="L577" s="145">
        <f>SUM(H577:K577)</f>
        <v>1460000</v>
      </c>
    </row>
    <row r="578" spans="1:18" ht="15.75" thickBot="1" x14ac:dyDescent="0.3">
      <c r="A578" s="182"/>
      <c r="B578" s="183"/>
      <c r="C578" s="398"/>
      <c r="D578" s="398"/>
      <c r="E578" s="398"/>
      <c r="F578" s="184"/>
      <c r="G578" s="184"/>
      <c r="H578" s="183"/>
      <c r="I578" s="183"/>
      <c r="J578" s="183"/>
      <c r="K578" s="183"/>
      <c r="L578" s="185"/>
    </row>
    <row r="579" spans="1:18" x14ac:dyDescent="0.25">
      <c r="A579" s="362" t="s">
        <v>10</v>
      </c>
      <c r="B579" s="364" t="s">
        <v>11</v>
      </c>
      <c r="C579" s="364"/>
      <c r="D579" s="364"/>
      <c r="E579" s="364"/>
      <c r="F579" s="364" t="s">
        <v>12</v>
      </c>
      <c r="G579" s="367" t="s">
        <v>13</v>
      </c>
      <c r="H579" s="341">
        <v>2026</v>
      </c>
      <c r="I579" s="341">
        <v>2027</v>
      </c>
      <c r="J579" s="341">
        <v>2028</v>
      </c>
      <c r="K579" s="341">
        <v>2029</v>
      </c>
      <c r="L579" s="360" t="s">
        <v>14</v>
      </c>
    </row>
    <row r="580" spans="1:18" x14ac:dyDescent="0.25">
      <c r="A580" s="363"/>
      <c r="B580" s="365"/>
      <c r="C580" s="365"/>
      <c r="D580" s="365"/>
      <c r="E580" s="365"/>
      <c r="F580" s="366"/>
      <c r="G580" s="368"/>
      <c r="H580" s="343"/>
      <c r="I580" s="342"/>
      <c r="J580" s="342"/>
      <c r="K580" s="342"/>
      <c r="L580" s="361"/>
    </row>
    <row r="581" spans="1:18" x14ac:dyDescent="0.25">
      <c r="A581" s="150" t="s">
        <v>15</v>
      </c>
      <c r="B581" s="151" t="s">
        <v>16</v>
      </c>
      <c r="C581" s="326" t="s">
        <v>382</v>
      </c>
      <c r="D581" s="326"/>
      <c r="E581" s="326"/>
      <c r="F581" s="152"/>
      <c r="G581" s="152" t="s">
        <v>17</v>
      </c>
      <c r="H581" s="153">
        <v>1</v>
      </c>
      <c r="I581" s="153">
        <v>1</v>
      </c>
      <c r="J581" s="153">
        <v>1</v>
      </c>
      <c r="K581" s="153">
        <v>1</v>
      </c>
      <c r="L581" s="154">
        <f>SUM(H581:K581)</f>
        <v>4</v>
      </c>
      <c r="O581" s="8"/>
      <c r="P581" s="8"/>
      <c r="Q581" s="8"/>
      <c r="R581" s="8"/>
    </row>
    <row r="582" spans="1:18" x14ac:dyDescent="0.25">
      <c r="A582" s="155"/>
      <c r="B582" s="156" t="s">
        <v>18</v>
      </c>
      <c r="C582" s="333" t="s">
        <v>79</v>
      </c>
      <c r="D582" s="333"/>
      <c r="E582" s="333"/>
      <c r="F582" s="152"/>
      <c r="G582" s="152" t="s">
        <v>20</v>
      </c>
      <c r="H582" s="137">
        <v>20000</v>
      </c>
      <c r="I582" s="137">
        <v>20000</v>
      </c>
      <c r="J582" s="137">
        <v>20000</v>
      </c>
      <c r="K582" s="137">
        <v>20000</v>
      </c>
      <c r="L582" s="142">
        <f>H582+I582+J582+K582</f>
        <v>80000</v>
      </c>
    </row>
    <row r="583" spans="1:18" x14ac:dyDescent="0.25">
      <c r="A583" s="155"/>
      <c r="B583" s="151" t="s">
        <v>21</v>
      </c>
      <c r="C583" s="333" t="s">
        <v>98</v>
      </c>
      <c r="D583" s="333"/>
      <c r="E583" s="333"/>
      <c r="F583" s="152"/>
      <c r="G583" s="152"/>
      <c r="H583" s="138"/>
      <c r="I583" s="138"/>
      <c r="J583" s="138"/>
      <c r="K583" s="138"/>
      <c r="L583" s="142"/>
    </row>
    <row r="584" spans="1:18" x14ac:dyDescent="0.25">
      <c r="A584" s="155"/>
      <c r="B584" s="156" t="s">
        <v>22</v>
      </c>
      <c r="C584" s="334" t="s">
        <v>40</v>
      </c>
      <c r="D584" s="334"/>
      <c r="E584" s="334"/>
      <c r="F584" s="152"/>
      <c r="G584" s="157"/>
      <c r="H584" s="158"/>
      <c r="I584" s="158"/>
      <c r="J584" s="158"/>
      <c r="K584" s="158"/>
      <c r="L584" s="159"/>
    </row>
    <row r="585" spans="1:18" x14ac:dyDescent="0.25">
      <c r="A585" s="150" t="s">
        <v>34</v>
      </c>
      <c r="B585" s="151" t="s">
        <v>16</v>
      </c>
      <c r="C585" s="326" t="s">
        <v>383</v>
      </c>
      <c r="D585" s="326"/>
      <c r="E585" s="326"/>
      <c r="F585" s="152"/>
      <c r="G585" s="152" t="s">
        <v>17</v>
      </c>
      <c r="H585" s="153">
        <v>1</v>
      </c>
      <c r="I585" s="153">
        <v>1</v>
      </c>
      <c r="J585" s="153">
        <v>1</v>
      </c>
      <c r="K585" s="153">
        <v>1</v>
      </c>
      <c r="L585" s="154">
        <f>SUM(H585:K585)</f>
        <v>4</v>
      </c>
    </row>
    <row r="586" spans="1:18" x14ac:dyDescent="0.25">
      <c r="A586" s="155"/>
      <c r="B586" s="156" t="s">
        <v>18</v>
      </c>
      <c r="C586" s="333" t="s">
        <v>35</v>
      </c>
      <c r="D586" s="333"/>
      <c r="E586" s="333"/>
      <c r="F586" s="152"/>
      <c r="G586" s="152" t="s">
        <v>20</v>
      </c>
      <c r="H586" s="137">
        <v>10000</v>
      </c>
      <c r="I586" s="137">
        <v>10000</v>
      </c>
      <c r="J586" s="137">
        <v>10000</v>
      </c>
      <c r="K586" s="137">
        <v>10000</v>
      </c>
      <c r="L586" s="142">
        <f>H586+I586+J586+K586</f>
        <v>40000</v>
      </c>
    </row>
    <row r="587" spans="1:18" x14ac:dyDescent="0.25">
      <c r="A587" s="155"/>
      <c r="B587" s="151" t="s">
        <v>21</v>
      </c>
      <c r="C587" s="333" t="s">
        <v>98</v>
      </c>
      <c r="D587" s="333"/>
      <c r="E587" s="333"/>
      <c r="F587" s="152"/>
      <c r="G587" s="152"/>
      <c r="H587" s="138"/>
      <c r="I587" s="138"/>
      <c r="J587" s="138"/>
      <c r="K587" s="138"/>
      <c r="L587" s="142"/>
    </row>
    <row r="588" spans="1:18" x14ac:dyDescent="0.25">
      <c r="A588" s="155"/>
      <c r="B588" s="156" t="s">
        <v>22</v>
      </c>
      <c r="C588" s="334" t="s">
        <v>40</v>
      </c>
      <c r="D588" s="334"/>
      <c r="E588" s="334"/>
      <c r="F588" s="152"/>
      <c r="G588" s="157"/>
      <c r="H588" s="158"/>
      <c r="I588" s="158"/>
      <c r="J588" s="158"/>
      <c r="K588" s="158"/>
      <c r="L588" s="159"/>
    </row>
    <row r="589" spans="1:18" x14ac:dyDescent="0.25">
      <c r="A589" s="150" t="s">
        <v>34</v>
      </c>
      <c r="B589" s="151" t="s">
        <v>16</v>
      </c>
      <c r="C589" s="326" t="s">
        <v>384</v>
      </c>
      <c r="D589" s="326"/>
      <c r="E589" s="326"/>
      <c r="F589" s="152"/>
      <c r="G589" s="152" t="s">
        <v>17</v>
      </c>
      <c r="H589" s="153">
        <v>1</v>
      </c>
      <c r="I589" s="153">
        <v>1</v>
      </c>
      <c r="J589" s="153">
        <v>1</v>
      </c>
      <c r="K589" s="153">
        <v>1</v>
      </c>
      <c r="L589" s="154">
        <f>SUM(H589:K589)</f>
        <v>4</v>
      </c>
    </row>
    <row r="590" spans="1:18" x14ac:dyDescent="0.25">
      <c r="A590" s="155"/>
      <c r="B590" s="156" t="s">
        <v>18</v>
      </c>
      <c r="C590" s="333" t="s">
        <v>52</v>
      </c>
      <c r="D590" s="333"/>
      <c r="E590" s="333"/>
      <c r="F590" s="152"/>
      <c r="G590" s="152" t="s">
        <v>20</v>
      </c>
      <c r="H590" s="137">
        <v>25000</v>
      </c>
      <c r="I590" s="137">
        <v>25000</v>
      </c>
      <c r="J590" s="137">
        <v>25000</v>
      </c>
      <c r="K590" s="137">
        <v>25000</v>
      </c>
      <c r="L590" s="142">
        <f>H590+I590+J590+K590</f>
        <v>100000</v>
      </c>
    </row>
    <row r="591" spans="1:18" x14ac:dyDescent="0.25">
      <c r="A591" s="155"/>
      <c r="B591" s="151" t="s">
        <v>21</v>
      </c>
      <c r="C591" s="333" t="s">
        <v>98</v>
      </c>
      <c r="D591" s="333"/>
      <c r="E591" s="333"/>
      <c r="F591" s="152"/>
      <c r="G591" s="152"/>
      <c r="H591" s="138"/>
      <c r="I591" s="138"/>
      <c r="J591" s="138"/>
      <c r="K591" s="138"/>
      <c r="L591" s="142"/>
    </row>
    <row r="592" spans="1:18" x14ac:dyDescent="0.25">
      <c r="A592" s="155"/>
      <c r="B592" s="156" t="s">
        <v>22</v>
      </c>
      <c r="C592" s="334" t="s">
        <v>69</v>
      </c>
      <c r="D592" s="334"/>
      <c r="E592" s="334"/>
      <c r="F592" s="152"/>
      <c r="G592" s="157"/>
      <c r="H592" s="158"/>
      <c r="I592" s="158"/>
      <c r="J592" s="158"/>
      <c r="K592" s="158"/>
      <c r="L592" s="159"/>
    </row>
    <row r="593" spans="1:12" x14ac:dyDescent="0.25">
      <c r="A593" s="150" t="s">
        <v>15</v>
      </c>
      <c r="B593" s="151" t="s">
        <v>16</v>
      </c>
      <c r="C593" s="326" t="s">
        <v>385</v>
      </c>
      <c r="D593" s="326"/>
      <c r="E593" s="326"/>
      <c r="F593" s="152"/>
      <c r="G593" s="152" t="s">
        <v>17</v>
      </c>
      <c r="H593" s="153">
        <v>1</v>
      </c>
      <c r="I593" s="153">
        <v>1</v>
      </c>
      <c r="J593" s="153">
        <v>1</v>
      </c>
      <c r="K593" s="153">
        <v>1</v>
      </c>
      <c r="L593" s="154">
        <f>SUM(H593:K593)</f>
        <v>4</v>
      </c>
    </row>
    <row r="594" spans="1:12" x14ac:dyDescent="0.25">
      <c r="A594" s="155"/>
      <c r="B594" s="156" t="s">
        <v>18</v>
      </c>
      <c r="C594" s="333" t="s">
        <v>79</v>
      </c>
      <c r="D594" s="333"/>
      <c r="E594" s="333"/>
      <c r="F594" s="152"/>
      <c r="G594" s="152" t="s">
        <v>20</v>
      </c>
      <c r="H594" s="137">
        <v>5000</v>
      </c>
      <c r="I594" s="137">
        <v>5000</v>
      </c>
      <c r="J594" s="137">
        <v>5000</v>
      </c>
      <c r="K594" s="137">
        <v>5000</v>
      </c>
      <c r="L594" s="142">
        <f>H594+I594+J594+K594</f>
        <v>20000</v>
      </c>
    </row>
    <row r="595" spans="1:12" x14ac:dyDescent="0.25">
      <c r="A595" s="155"/>
      <c r="B595" s="151" t="s">
        <v>21</v>
      </c>
      <c r="C595" s="333" t="s">
        <v>98</v>
      </c>
      <c r="D595" s="333"/>
      <c r="E595" s="333"/>
      <c r="F595" s="152"/>
      <c r="G595" s="152"/>
      <c r="H595" s="138"/>
      <c r="I595" s="138"/>
      <c r="J595" s="138"/>
      <c r="K595" s="138"/>
      <c r="L595" s="142"/>
    </row>
    <row r="596" spans="1:12" x14ac:dyDescent="0.25">
      <c r="A596" s="155"/>
      <c r="B596" s="156" t="s">
        <v>22</v>
      </c>
      <c r="C596" s="334" t="s">
        <v>40</v>
      </c>
      <c r="D596" s="334"/>
      <c r="E596" s="334"/>
      <c r="F596" s="152"/>
      <c r="G596" s="157"/>
      <c r="H596" s="158"/>
      <c r="I596" s="158"/>
      <c r="J596" s="158"/>
      <c r="K596" s="158"/>
      <c r="L596" s="159"/>
    </row>
    <row r="597" spans="1:12" x14ac:dyDescent="0.25">
      <c r="A597" s="150" t="s">
        <v>34</v>
      </c>
      <c r="B597" s="151" t="s">
        <v>16</v>
      </c>
      <c r="C597" s="326" t="s">
        <v>386</v>
      </c>
      <c r="D597" s="326"/>
      <c r="E597" s="326"/>
      <c r="F597" s="152"/>
      <c r="G597" s="152" t="s">
        <v>17</v>
      </c>
      <c r="H597" s="153">
        <v>1</v>
      </c>
      <c r="I597" s="153">
        <v>1</v>
      </c>
      <c r="J597" s="153">
        <v>1</v>
      </c>
      <c r="K597" s="153">
        <v>1</v>
      </c>
      <c r="L597" s="154"/>
    </row>
    <row r="598" spans="1:12" x14ac:dyDescent="0.25">
      <c r="A598" s="155"/>
      <c r="B598" s="156" t="s">
        <v>18</v>
      </c>
      <c r="C598" s="333" t="s">
        <v>99</v>
      </c>
      <c r="D598" s="333"/>
      <c r="E598" s="333"/>
      <c r="F598" s="152"/>
      <c r="G598" s="152" t="s">
        <v>20</v>
      </c>
      <c r="H598" s="137">
        <v>290000</v>
      </c>
      <c r="I598" s="137">
        <v>300000</v>
      </c>
      <c r="J598" s="137">
        <v>310000</v>
      </c>
      <c r="K598" s="137">
        <v>320000</v>
      </c>
      <c r="L598" s="142">
        <f>H598+I598+J598+K598</f>
        <v>1220000</v>
      </c>
    </row>
    <row r="599" spans="1:12" x14ac:dyDescent="0.25">
      <c r="A599" s="155"/>
      <c r="B599" s="151" t="s">
        <v>21</v>
      </c>
      <c r="C599" s="333" t="s">
        <v>98</v>
      </c>
      <c r="D599" s="333"/>
      <c r="E599" s="333"/>
      <c r="F599" s="152"/>
      <c r="G599" s="152"/>
      <c r="H599" s="138"/>
      <c r="I599" s="138"/>
      <c r="J599" s="138"/>
      <c r="K599" s="138"/>
      <c r="L599" s="142"/>
    </row>
    <row r="600" spans="1:12" x14ac:dyDescent="0.25">
      <c r="A600" s="155"/>
      <c r="B600" s="156" t="s">
        <v>22</v>
      </c>
      <c r="C600" s="334" t="s">
        <v>100</v>
      </c>
      <c r="D600" s="334"/>
      <c r="E600" s="334"/>
      <c r="F600" s="152"/>
      <c r="G600" s="157"/>
      <c r="H600" s="158"/>
      <c r="I600" s="158"/>
      <c r="J600" s="158"/>
      <c r="K600" s="158"/>
      <c r="L600" s="159"/>
    </row>
    <row r="601" spans="1:12" ht="15.75" thickBot="1" x14ac:dyDescent="0.3">
      <c r="A601" s="406" t="s">
        <v>72</v>
      </c>
      <c r="B601" s="407"/>
      <c r="C601" s="407"/>
      <c r="D601" s="407"/>
      <c r="E601" s="407"/>
      <c r="F601" s="408"/>
      <c r="G601" s="408"/>
      <c r="H601" s="408"/>
      <c r="I601" s="408"/>
      <c r="J601" s="408"/>
      <c r="K601" s="408"/>
      <c r="L601" s="409"/>
    </row>
    <row r="602" spans="1:12" x14ac:dyDescent="0.25">
      <c r="A602" s="165"/>
      <c r="B602" s="165"/>
      <c r="C602" s="165"/>
      <c r="D602" s="165"/>
      <c r="E602" s="165"/>
      <c r="F602" s="165"/>
      <c r="G602" s="166"/>
      <c r="H602" s="165"/>
      <c r="I602" s="165"/>
      <c r="J602" s="165"/>
      <c r="K602" s="165"/>
      <c r="L602" s="165"/>
    </row>
    <row r="603" spans="1:12" x14ac:dyDescent="0.25">
      <c r="A603" s="393" t="s">
        <v>0</v>
      </c>
      <c r="B603" s="394"/>
      <c r="C603" s="394"/>
      <c r="D603" s="394"/>
      <c r="E603" s="394"/>
      <c r="F603" s="394"/>
      <c r="G603" s="394"/>
      <c r="H603" s="394"/>
      <c r="I603" s="394"/>
      <c r="J603" s="394"/>
      <c r="K603" s="394"/>
      <c r="L603" s="394"/>
    </row>
    <row r="604" spans="1:12" x14ac:dyDescent="0.25">
      <c r="A604" s="410" t="s">
        <v>24</v>
      </c>
      <c r="B604" s="410"/>
      <c r="C604" s="410"/>
      <c r="D604" s="410"/>
      <c r="E604" s="410"/>
      <c r="F604" s="410"/>
      <c r="G604" s="410"/>
      <c r="H604" s="410"/>
      <c r="I604" s="410"/>
      <c r="J604" s="410"/>
      <c r="K604" s="410"/>
      <c r="L604" s="410"/>
    </row>
    <row r="605" spans="1:12" ht="15.75" thickBot="1" x14ac:dyDescent="0.3">
      <c r="A605" s="420" t="s">
        <v>111</v>
      </c>
      <c r="B605" s="420"/>
      <c r="C605" s="420"/>
      <c r="D605" s="420"/>
      <c r="E605" s="420"/>
      <c r="F605" s="420"/>
      <c r="G605" s="420"/>
      <c r="H605" s="420"/>
      <c r="I605" s="420"/>
      <c r="J605" s="420"/>
      <c r="K605" s="420"/>
      <c r="L605" s="420"/>
    </row>
    <row r="606" spans="1:12" ht="15.75" thickBot="1" x14ac:dyDescent="0.3">
      <c r="A606" s="344" t="s">
        <v>1</v>
      </c>
      <c r="B606" s="344"/>
      <c r="C606" s="370" t="s">
        <v>101</v>
      </c>
      <c r="D606" s="371"/>
      <c r="E606" s="371"/>
      <c r="F606" s="371"/>
      <c r="G606" s="371"/>
      <c r="H606" s="371"/>
      <c r="I606" s="371"/>
      <c r="J606" s="371"/>
      <c r="K606" s="371"/>
      <c r="L606" s="372"/>
    </row>
    <row r="607" spans="1:12" x14ac:dyDescent="0.25">
      <c r="A607" s="344" t="s">
        <v>2</v>
      </c>
      <c r="B607" s="344"/>
      <c r="C607" s="373" t="s">
        <v>102</v>
      </c>
      <c r="D607" s="374"/>
      <c r="E607" s="374"/>
      <c r="F607" s="374"/>
      <c r="G607" s="374"/>
      <c r="H607" s="374"/>
      <c r="I607" s="374"/>
      <c r="J607" s="374"/>
      <c r="K607" s="374"/>
      <c r="L607" s="375"/>
    </row>
    <row r="608" spans="1:12" x14ac:dyDescent="0.25">
      <c r="A608" s="139"/>
      <c r="B608" s="139"/>
      <c r="C608" s="376"/>
      <c r="D608" s="377"/>
      <c r="E608" s="377"/>
      <c r="F608" s="377"/>
      <c r="G608" s="377"/>
      <c r="H608" s="377"/>
      <c r="I608" s="377"/>
      <c r="J608" s="377"/>
      <c r="K608" s="377"/>
      <c r="L608" s="378"/>
    </row>
    <row r="609" spans="1:12" ht="22.5" customHeight="1" thickBot="1" x14ac:dyDescent="0.3">
      <c r="A609" s="165"/>
      <c r="B609" s="165"/>
      <c r="C609" s="376"/>
      <c r="D609" s="377"/>
      <c r="E609" s="377"/>
      <c r="F609" s="377"/>
      <c r="G609" s="377"/>
      <c r="H609" s="377"/>
      <c r="I609" s="377"/>
      <c r="J609" s="377"/>
      <c r="K609" s="377"/>
      <c r="L609" s="378"/>
    </row>
    <row r="610" spans="1:12" x14ac:dyDescent="0.25">
      <c r="A610" s="379" t="s">
        <v>3</v>
      </c>
      <c r="B610" s="380"/>
      <c r="C610" s="380"/>
      <c r="D610" s="380"/>
      <c r="E610" s="381" t="s">
        <v>4</v>
      </c>
      <c r="F610" s="381"/>
      <c r="G610" s="381"/>
      <c r="H610" s="381"/>
      <c r="I610" s="382"/>
      <c r="J610" s="382"/>
      <c r="K610" s="382"/>
      <c r="L610" s="383"/>
    </row>
    <row r="611" spans="1:12" x14ac:dyDescent="0.25">
      <c r="A611" s="384" t="s">
        <v>6</v>
      </c>
      <c r="B611" s="385"/>
      <c r="C611" s="385"/>
      <c r="D611" s="386"/>
      <c r="E611" s="387"/>
      <c r="F611" s="387"/>
      <c r="G611" s="387"/>
      <c r="H611" s="387"/>
      <c r="I611" s="387"/>
      <c r="J611" s="387"/>
      <c r="K611" s="387"/>
      <c r="L611" s="388"/>
    </row>
    <row r="612" spans="1:12" x14ac:dyDescent="0.25">
      <c r="A612" s="395" t="s">
        <v>7</v>
      </c>
      <c r="B612" s="365"/>
      <c r="C612" s="365"/>
      <c r="D612" s="365"/>
      <c r="E612" s="140"/>
      <c r="F612" s="140"/>
      <c r="G612" s="140"/>
      <c r="H612" s="141">
        <v>2026</v>
      </c>
      <c r="I612" s="141">
        <v>2027</v>
      </c>
      <c r="J612" s="141">
        <v>2028</v>
      </c>
      <c r="K612" s="141">
        <v>2029</v>
      </c>
      <c r="L612" s="142" t="s">
        <v>8</v>
      </c>
    </row>
    <row r="613" spans="1:12" x14ac:dyDescent="0.25">
      <c r="A613" s="396" t="s">
        <v>9</v>
      </c>
      <c r="B613" s="397"/>
      <c r="C613" s="397"/>
      <c r="D613" s="143"/>
      <c r="E613" s="143"/>
      <c r="F613" s="143"/>
      <c r="G613" s="143"/>
      <c r="H613" s="144">
        <f>H618+H622+H626+H630+H634+H638+H647+H651+H655+H659+H663+H667+H671+H675+H684+H688+H692</f>
        <v>6306197.5800000001</v>
      </c>
      <c r="I613" s="144">
        <f>I618+I622+I626+I630+I634+I638+I647+I651+I655+I659+I663+I667+I671+I675+I684+I688+I692</f>
        <v>6600283.0099999998</v>
      </c>
      <c r="J613" s="144">
        <f>J618+J622+J626+J630+J634+J638+J647+J651+J655+J659+J663+J667+J671+J675+J684+J688+J692</f>
        <v>6807109.5999999996</v>
      </c>
      <c r="K613" s="144">
        <f>K618+K622+K626+K630+K634+K638+K647+K651+K655+K659+K663+K667+K671+K675+K684+K688+K692</f>
        <v>7026831.2400000002</v>
      </c>
      <c r="L613" s="145">
        <f>SUM(H613:K613)</f>
        <v>26740421.43</v>
      </c>
    </row>
    <row r="614" spans="1:12" ht="15.75" thickBot="1" x14ac:dyDescent="0.3">
      <c r="A614" s="182"/>
      <c r="B614" s="183"/>
      <c r="C614" s="398"/>
      <c r="D614" s="398"/>
      <c r="E614" s="398"/>
      <c r="F614" s="184"/>
      <c r="G614" s="184"/>
      <c r="H614" s="183"/>
      <c r="I614" s="183"/>
      <c r="J614" s="183"/>
      <c r="K614" s="183"/>
      <c r="L614" s="185"/>
    </row>
    <row r="615" spans="1:12" x14ac:dyDescent="0.25">
      <c r="A615" s="362" t="s">
        <v>10</v>
      </c>
      <c r="B615" s="364" t="s">
        <v>11</v>
      </c>
      <c r="C615" s="364"/>
      <c r="D615" s="364"/>
      <c r="E615" s="364"/>
      <c r="F615" s="364" t="s">
        <v>12</v>
      </c>
      <c r="G615" s="367" t="s">
        <v>13</v>
      </c>
      <c r="H615" s="341">
        <v>2026</v>
      </c>
      <c r="I615" s="341">
        <v>2027</v>
      </c>
      <c r="J615" s="341">
        <v>2028</v>
      </c>
      <c r="K615" s="341">
        <v>2029</v>
      </c>
      <c r="L615" s="360" t="s">
        <v>14</v>
      </c>
    </row>
    <row r="616" spans="1:12" x14ac:dyDescent="0.25">
      <c r="A616" s="363"/>
      <c r="B616" s="365"/>
      <c r="C616" s="365"/>
      <c r="D616" s="365"/>
      <c r="E616" s="365"/>
      <c r="F616" s="366"/>
      <c r="G616" s="368"/>
      <c r="H616" s="343"/>
      <c r="I616" s="342"/>
      <c r="J616" s="342"/>
      <c r="K616" s="342"/>
      <c r="L616" s="361"/>
    </row>
    <row r="617" spans="1:12" x14ac:dyDescent="0.25">
      <c r="A617" s="150" t="s">
        <v>15</v>
      </c>
      <c r="B617" s="151" t="s">
        <v>16</v>
      </c>
      <c r="C617" s="326" t="s">
        <v>387</v>
      </c>
      <c r="D617" s="326"/>
      <c r="E617" s="326"/>
      <c r="F617" s="152"/>
      <c r="G617" s="152" t="s">
        <v>17</v>
      </c>
      <c r="H617" s="153">
        <v>1</v>
      </c>
      <c r="I617" s="153">
        <v>1</v>
      </c>
      <c r="J617" s="153">
        <v>1</v>
      </c>
      <c r="K617" s="153">
        <v>1</v>
      </c>
      <c r="L617" s="154">
        <f>SUM(H617:K617)</f>
        <v>4</v>
      </c>
    </row>
    <row r="618" spans="1:12" x14ac:dyDescent="0.25">
      <c r="A618" s="155"/>
      <c r="B618" s="156" t="s">
        <v>18</v>
      </c>
      <c r="C618" s="333" t="s">
        <v>79</v>
      </c>
      <c r="D618" s="333"/>
      <c r="E618" s="333"/>
      <c r="F618" s="152"/>
      <c r="G618" s="152" t="s">
        <v>20</v>
      </c>
      <c r="H618" s="137">
        <v>3400000</v>
      </c>
      <c r="I618" s="137">
        <v>3519000</v>
      </c>
      <c r="J618" s="137">
        <v>3642165</v>
      </c>
      <c r="K618" s="137">
        <v>3769640</v>
      </c>
      <c r="L618" s="142">
        <f>H618+I618+J618+K618</f>
        <v>14330805</v>
      </c>
    </row>
    <row r="619" spans="1:12" x14ac:dyDescent="0.25">
      <c r="A619" s="155"/>
      <c r="B619" s="151" t="s">
        <v>21</v>
      </c>
      <c r="C619" s="333" t="s">
        <v>98</v>
      </c>
      <c r="D619" s="333"/>
      <c r="E619" s="333"/>
      <c r="F619" s="152"/>
      <c r="G619" s="152"/>
      <c r="H619" s="138"/>
      <c r="I619" s="138"/>
      <c r="J619" s="138"/>
      <c r="K619" s="138"/>
      <c r="L619" s="142"/>
    </row>
    <row r="620" spans="1:12" x14ac:dyDescent="0.25">
      <c r="A620" s="155"/>
      <c r="B620" s="156" t="s">
        <v>22</v>
      </c>
      <c r="C620" s="334" t="s">
        <v>100</v>
      </c>
      <c r="D620" s="334"/>
      <c r="E620" s="334"/>
      <c r="F620" s="152"/>
      <c r="G620" s="157"/>
      <c r="H620" s="158"/>
      <c r="I620" s="158"/>
      <c r="J620" s="158"/>
      <c r="K620" s="158"/>
      <c r="L620" s="159"/>
    </row>
    <row r="621" spans="1:12" x14ac:dyDescent="0.25">
      <c r="A621" s="150" t="s">
        <v>34</v>
      </c>
      <c r="B621" s="151" t="s">
        <v>16</v>
      </c>
      <c r="C621" s="326" t="s">
        <v>388</v>
      </c>
      <c r="D621" s="326"/>
      <c r="E621" s="326"/>
      <c r="F621" s="152"/>
      <c r="G621" s="152" t="s">
        <v>17</v>
      </c>
      <c r="H621" s="153">
        <v>1</v>
      </c>
      <c r="I621" s="153">
        <v>1</v>
      </c>
      <c r="J621" s="153">
        <v>1</v>
      </c>
      <c r="K621" s="153">
        <v>1</v>
      </c>
      <c r="L621" s="154">
        <f>SUM(H621:K621)</f>
        <v>4</v>
      </c>
    </row>
    <row r="622" spans="1:12" x14ac:dyDescent="0.25">
      <c r="A622" s="155"/>
      <c r="B622" s="156" t="s">
        <v>18</v>
      </c>
      <c r="C622" s="333" t="s">
        <v>35</v>
      </c>
      <c r="D622" s="333"/>
      <c r="E622" s="333"/>
      <c r="F622" s="152"/>
      <c r="G622" s="152" t="s">
        <v>20</v>
      </c>
      <c r="H622" s="137">
        <v>10000</v>
      </c>
      <c r="I622" s="160">
        <v>10000</v>
      </c>
      <c r="J622" s="137">
        <v>10000</v>
      </c>
      <c r="K622" s="160">
        <v>10000</v>
      </c>
      <c r="L622" s="142">
        <f>H622+I622+J622+K622</f>
        <v>40000</v>
      </c>
    </row>
    <row r="623" spans="1:12" x14ac:dyDescent="0.25">
      <c r="A623" s="155"/>
      <c r="B623" s="151" t="s">
        <v>21</v>
      </c>
      <c r="C623" s="333" t="s">
        <v>98</v>
      </c>
      <c r="D623" s="333"/>
      <c r="E623" s="333"/>
      <c r="F623" s="152"/>
      <c r="G623" s="152"/>
      <c r="H623" s="138"/>
      <c r="I623" s="138"/>
      <c r="J623" s="138"/>
      <c r="K623" s="138"/>
      <c r="L623" s="142"/>
    </row>
    <row r="624" spans="1:12" x14ac:dyDescent="0.25">
      <c r="A624" s="155"/>
      <c r="B624" s="156" t="s">
        <v>22</v>
      </c>
      <c r="C624" s="334" t="s">
        <v>40</v>
      </c>
      <c r="D624" s="334"/>
      <c r="E624" s="334"/>
      <c r="F624" s="152"/>
      <c r="G624" s="157"/>
      <c r="H624" s="158"/>
      <c r="I624" s="158"/>
      <c r="J624" s="158"/>
      <c r="K624" s="158"/>
      <c r="L624" s="159"/>
    </row>
    <row r="625" spans="1:12" x14ac:dyDescent="0.25">
      <c r="A625" s="150" t="s">
        <v>34</v>
      </c>
      <c r="B625" s="151" t="s">
        <v>16</v>
      </c>
      <c r="C625" s="326" t="s">
        <v>389</v>
      </c>
      <c r="D625" s="326"/>
      <c r="E625" s="326"/>
      <c r="F625" s="152"/>
      <c r="G625" s="152" t="s">
        <v>17</v>
      </c>
      <c r="H625" s="153">
        <v>1</v>
      </c>
      <c r="I625" s="153">
        <v>1</v>
      </c>
      <c r="J625" s="153">
        <v>1</v>
      </c>
      <c r="K625" s="153">
        <v>1</v>
      </c>
      <c r="L625" s="154">
        <f>SUM(H625:K625)</f>
        <v>4</v>
      </c>
    </row>
    <row r="626" spans="1:12" x14ac:dyDescent="0.25">
      <c r="A626" s="155"/>
      <c r="B626" s="156" t="s">
        <v>18</v>
      </c>
      <c r="C626" s="333" t="s">
        <v>103</v>
      </c>
      <c r="D626" s="333"/>
      <c r="E626" s="333"/>
      <c r="F626" s="152"/>
      <c r="G626" s="152" t="s">
        <v>20</v>
      </c>
      <c r="H626" s="137">
        <v>20000</v>
      </c>
      <c r="I626" s="137">
        <v>20000</v>
      </c>
      <c r="J626" s="137">
        <v>20000</v>
      </c>
      <c r="K626" s="137">
        <v>20000</v>
      </c>
      <c r="L626" s="142">
        <f>H626+I626+J626+K626</f>
        <v>80000</v>
      </c>
    </row>
    <row r="627" spans="1:12" x14ac:dyDescent="0.25">
      <c r="A627" s="155"/>
      <c r="B627" s="151" t="s">
        <v>21</v>
      </c>
      <c r="C627" s="333" t="s">
        <v>98</v>
      </c>
      <c r="D627" s="333"/>
      <c r="E627" s="333"/>
      <c r="F627" s="152"/>
      <c r="G627" s="152"/>
      <c r="H627" s="138"/>
      <c r="I627" s="138"/>
      <c r="J627" s="138"/>
      <c r="K627" s="138"/>
      <c r="L627" s="142"/>
    </row>
    <row r="628" spans="1:12" x14ac:dyDescent="0.25">
      <c r="A628" s="155"/>
      <c r="B628" s="156" t="s">
        <v>22</v>
      </c>
      <c r="C628" s="334" t="s">
        <v>100</v>
      </c>
      <c r="D628" s="334"/>
      <c r="E628" s="334"/>
      <c r="F628" s="152"/>
      <c r="G628" s="157"/>
      <c r="H628" s="158"/>
      <c r="I628" s="158"/>
      <c r="J628" s="158"/>
      <c r="K628" s="158"/>
      <c r="L628" s="159"/>
    </row>
    <row r="629" spans="1:12" x14ac:dyDescent="0.25">
      <c r="A629" s="150" t="s">
        <v>15</v>
      </c>
      <c r="B629" s="151" t="s">
        <v>16</v>
      </c>
      <c r="C629" s="326" t="s">
        <v>390</v>
      </c>
      <c r="D629" s="326"/>
      <c r="E629" s="326"/>
      <c r="F629" s="152"/>
      <c r="G629" s="152" t="s">
        <v>17</v>
      </c>
      <c r="H629" s="153">
        <v>1</v>
      </c>
      <c r="I629" s="153">
        <v>1</v>
      </c>
      <c r="J629" s="153">
        <v>1</v>
      </c>
      <c r="K629" s="153">
        <v>1</v>
      </c>
      <c r="L629" s="154">
        <f>SUM(H629:K629)</f>
        <v>4</v>
      </c>
    </row>
    <row r="630" spans="1:12" x14ac:dyDescent="0.25">
      <c r="A630" s="155"/>
      <c r="B630" s="156" t="s">
        <v>18</v>
      </c>
      <c r="C630" s="333" t="s">
        <v>19</v>
      </c>
      <c r="D630" s="333"/>
      <c r="E630" s="333"/>
      <c r="F630" s="152"/>
      <c r="G630" s="152" t="s">
        <v>20</v>
      </c>
      <c r="H630" s="137">
        <v>300000</v>
      </c>
      <c r="I630" s="137">
        <v>300000</v>
      </c>
      <c r="J630" s="137">
        <v>300000</v>
      </c>
      <c r="K630" s="137">
        <v>300000</v>
      </c>
      <c r="L630" s="142">
        <f>H630+I630+J630+K630</f>
        <v>1200000</v>
      </c>
    </row>
    <row r="631" spans="1:12" x14ac:dyDescent="0.25">
      <c r="A631" s="155"/>
      <c r="B631" s="151" t="s">
        <v>21</v>
      </c>
      <c r="C631" s="333" t="s">
        <v>98</v>
      </c>
      <c r="D631" s="333"/>
      <c r="E631" s="333"/>
      <c r="F631" s="152"/>
      <c r="G631" s="152"/>
      <c r="H631" s="138"/>
      <c r="I631" s="138"/>
      <c r="J631" s="138"/>
      <c r="K631" s="138"/>
      <c r="L631" s="142"/>
    </row>
    <row r="632" spans="1:12" x14ac:dyDescent="0.25">
      <c r="A632" s="155"/>
      <c r="B632" s="156" t="s">
        <v>22</v>
      </c>
      <c r="C632" s="334" t="s">
        <v>40</v>
      </c>
      <c r="D632" s="334"/>
      <c r="E632" s="334"/>
      <c r="F632" s="152"/>
      <c r="G632" s="157"/>
      <c r="H632" s="158"/>
      <c r="I632" s="158"/>
      <c r="J632" s="158"/>
      <c r="K632" s="158"/>
      <c r="L632" s="159"/>
    </row>
    <row r="633" spans="1:12" x14ac:dyDescent="0.25">
      <c r="A633" s="150" t="s">
        <v>15</v>
      </c>
      <c r="B633" s="151" t="s">
        <v>16</v>
      </c>
      <c r="C633" s="326" t="s">
        <v>391</v>
      </c>
      <c r="D633" s="326"/>
      <c r="E633" s="326"/>
      <c r="F633" s="152"/>
      <c r="G633" s="152" t="s">
        <v>17</v>
      </c>
      <c r="H633" s="153">
        <v>1</v>
      </c>
      <c r="I633" s="153">
        <v>1</v>
      </c>
      <c r="J633" s="153">
        <v>1</v>
      </c>
      <c r="K633" s="153">
        <v>1</v>
      </c>
      <c r="L633" s="154">
        <f>SUM(H633:K633)</f>
        <v>4</v>
      </c>
    </row>
    <row r="634" spans="1:12" x14ac:dyDescent="0.25">
      <c r="A634" s="155"/>
      <c r="B634" s="156" t="s">
        <v>18</v>
      </c>
      <c r="C634" s="333" t="s">
        <v>19</v>
      </c>
      <c r="D634" s="333"/>
      <c r="E634" s="333"/>
      <c r="F634" s="152"/>
      <c r="G634" s="152" t="s">
        <v>20</v>
      </c>
      <c r="H634" s="137">
        <v>120000</v>
      </c>
      <c r="I634" s="137">
        <v>140000</v>
      </c>
      <c r="J634" s="137">
        <v>160000</v>
      </c>
      <c r="K634" s="137">
        <v>180000</v>
      </c>
      <c r="L634" s="142">
        <f>H634+I634+J634+K634</f>
        <v>600000</v>
      </c>
    </row>
    <row r="635" spans="1:12" x14ac:dyDescent="0.25">
      <c r="A635" s="155"/>
      <c r="B635" s="151" t="s">
        <v>21</v>
      </c>
      <c r="C635" s="333" t="s">
        <v>98</v>
      </c>
      <c r="D635" s="333"/>
      <c r="E635" s="333"/>
      <c r="F635" s="152"/>
      <c r="G635" s="152"/>
      <c r="H635" s="138"/>
      <c r="I635" s="138"/>
      <c r="J635" s="138"/>
      <c r="K635" s="138"/>
      <c r="L635" s="142"/>
    </row>
    <row r="636" spans="1:12" x14ac:dyDescent="0.25">
      <c r="A636" s="155"/>
      <c r="B636" s="156" t="s">
        <v>22</v>
      </c>
      <c r="C636" s="334" t="s">
        <v>104</v>
      </c>
      <c r="D636" s="334"/>
      <c r="E636" s="334"/>
      <c r="F636" s="152"/>
      <c r="G636" s="157"/>
      <c r="H636" s="158"/>
      <c r="I636" s="158"/>
      <c r="J636" s="158"/>
      <c r="K636" s="158"/>
      <c r="L636" s="159"/>
    </row>
    <row r="637" spans="1:12" x14ac:dyDescent="0.25">
      <c r="A637" s="150" t="s">
        <v>15</v>
      </c>
      <c r="B637" s="151" t="s">
        <v>16</v>
      </c>
      <c r="C637" s="326" t="s">
        <v>392</v>
      </c>
      <c r="D637" s="326"/>
      <c r="E637" s="326"/>
      <c r="F637" s="152"/>
      <c r="G637" s="152" t="s">
        <v>17</v>
      </c>
      <c r="H637" s="153">
        <v>1</v>
      </c>
      <c r="I637" s="153">
        <v>1</v>
      </c>
      <c r="J637" s="153">
        <v>1</v>
      </c>
      <c r="K637" s="153">
        <v>1</v>
      </c>
      <c r="L637" s="154">
        <f>SUM(H637:K637)</f>
        <v>4</v>
      </c>
    </row>
    <row r="638" spans="1:12" x14ac:dyDescent="0.25">
      <c r="A638" s="155"/>
      <c r="B638" s="156" t="s">
        <v>18</v>
      </c>
      <c r="C638" s="333" t="s">
        <v>19</v>
      </c>
      <c r="D638" s="333"/>
      <c r="E638" s="333"/>
      <c r="F638" s="152"/>
      <c r="G638" s="152" t="s">
        <v>20</v>
      </c>
      <c r="H638" s="137">
        <v>1598862.24</v>
      </c>
      <c r="I638" s="137">
        <v>1654822.42</v>
      </c>
      <c r="J638" s="137">
        <v>1712741.2</v>
      </c>
      <c r="K638" s="137">
        <v>1772687.14</v>
      </c>
      <c r="L638" s="142">
        <f>H638+I638+J638+K638</f>
        <v>6739113</v>
      </c>
    </row>
    <row r="639" spans="1:12" x14ac:dyDescent="0.25">
      <c r="A639" s="155"/>
      <c r="B639" s="151" t="s">
        <v>21</v>
      </c>
      <c r="C639" s="333" t="s">
        <v>98</v>
      </c>
      <c r="D639" s="333"/>
      <c r="E639" s="333"/>
      <c r="F639" s="152"/>
      <c r="G639" s="152"/>
      <c r="H639" s="138"/>
      <c r="I639" s="138"/>
      <c r="J639" s="138"/>
      <c r="K639" s="138"/>
      <c r="L639" s="142"/>
    </row>
    <row r="640" spans="1:12" ht="15.75" thickBot="1" x14ac:dyDescent="0.3">
      <c r="A640" s="172"/>
      <c r="B640" s="173" t="s">
        <v>22</v>
      </c>
      <c r="C640" s="334" t="s">
        <v>100</v>
      </c>
      <c r="D640" s="334"/>
      <c r="E640" s="334"/>
      <c r="F640" s="174"/>
      <c r="G640" s="175"/>
      <c r="H640" s="176"/>
      <c r="I640" s="176"/>
      <c r="J640" s="176"/>
      <c r="K640" s="176"/>
      <c r="L640" s="177"/>
    </row>
    <row r="641" spans="1:12" ht="15.75" thickBot="1" x14ac:dyDescent="0.3">
      <c r="A641" s="416" t="s">
        <v>72</v>
      </c>
      <c r="B641" s="417"/>
      <c r="C641" s="417"/>
      <c r="D641" s="417"/>
      <c r="E641" s="417"/>
      <c r="F641" s="418"/>
      <c r="G641" s="418"/>
      <c r="H641" s="418"/>
      <c r="I641" s="418"/>
      <c r="J641" s="418"/>
      <c r="K641" s="418"/>
      <c r="L641" s="419"/>
    </row>
    <row r="642" spans="1:12" x14ac:dyDescent="0.25">
      <c r="A642" s="7"/>
      <c r="B642" s="7"/>
      <c r="C642" s="7"/>
      <c r="D642" s="7"/>
      <c r="E642" s="7"/>
      <c r="F642" s="165"/>
      <c r="G642" s="165"/>
      <c r="H642" s="165"/>
      <c r="I642" s="165"/>
      <c r="J642" s="165"/>
      <c r="K642" s="165"/>
      <c r="L642" s="165"/>
    </row>
    <row r="643" spans="1:12" ht="15.75" thickBot="1" x14ac:dyDescent="0.3">
      <c r="A643" s="7"/>
      <c r="B643" s="7"/>
      <c r="C643" s="7"/>
      <c r="D643" s="7"/>
      <c r="E643" s="7"/>
      <c r="F643" s="165"/>
      <c r="G643" s="165"/>
      <c r="H643" s="165"/>
      <c r="I643" s="165"/>
      <c r="J643" s="165"/>
      <c r="K643" s="165"/>
      <c r="L643" s="165"/>
    </row>
    <row r="644" spans="1:12" x14ac:dyDescent="0.25">
      <c r="A644" s="362" t="s">
        <v>10</v>
      </c>
      <c r="B644" s="364" t="s">
        <v>11</v>
      </c>
      <c r="C644" s="364"/>
      <c r="D644" s="364"/>
      <c r="E644" s="364"/>
      <c r="F644" s="364" t="s">
        <v>12</v>
      </c>
      <c r="G644" s="367" t="s">
        <v>13</v>
      </c>
      <c r="H644" s="341">
        <v>2026</v>
      </c>
      <c r="I644" s="341">
        <v>2027</v>
      </c>
      <c r="J644" s="341">
        <v>2028</v>
      </c>
      <c r="K644" s="341">
        <v>2029</v>
      </c>
      <c r="L644" s="360" t="s">
        <v>14</v>
      </c>
    </row>
    <row r="645" spans="1:12" x14ac:dyDescent="0.25">
      <c r="A645" s="363"/>
      <c r="B645" s="365"/>
      <c r="C645" s="365"/>
      <c r="D645" s="365"/>
      <c r="E645" s="365"/>
      <c r="F645" s="366"/>
      <c r="G645" s="368"/>
      <c r="H645" s="343"/>
      <c r="I645" s="342"/>
      <c r="J645" s="342"/>
      <c r="K645" s="342"/>
      <c r="L645" s="361"/>
    </row>
    <row r="646" spans="1:12" x14ac:dyDescent="0.25">
      <c r="A646" s="150" t="s">
        <v>15</v>
      </c>
      <c r="B646" s="151" t="s">
        <v>16</v>
      </c>
      <c r="C646" s="326" t="s">
        <v>393</v>
      </c>
      <c r="D646" s="326"/>
      <c r="E646" s="326"/>
      <c r="F646" s="152"/>
      <c r="G646" s="152" t="s">
        <v>17</v>
      </c>
      <c r="H646" s="153">
        <v>1</v>
      </c>
      <c r="I646" s="153">
        <v>1</v>
      </c>
      <c r="J646" s="153">
        <v>1</v>
      </c>
      <c r="K646" s="153">
        <v>1</v>
      </c>
      <c r="L646" s="154">
        <f>SUM(H646:K646)</f>
        <v>4</v>
      </c>
    </row>
    <row r="647" spans="1:12" x14ac:dyDescent="0.25">
      <c r="A647" s="155"/>
      <c r="B647" s="156" t="s">
        <v>18</v>
      </c>
      <c r="C647" s="333" t="s">
        <v>19</v>
      </c>
      <c r="D647" s="333"/>
      <c r="E647" s="333"/>
      <c r="F647" s="152"/>
      <c r="G647" s="152" t="s">
        <v>20</v>
      </c>
      <c r="H647" s="137">
        <v>24000</v>
      </c>
      <c r="I647" s="137">
        <v>24000</v>
      </c>
      <c r="J647" s="137">
        <v>24000</v>
      </c>
      <c r="K647" s="137">
        <v>24000</v>
      </c>
      <c r="L647" s="142">
        <f>H647+I647+J647+K647</f>
        <v>96000</v>
      </c>
    </row>
    <row r="648" spans="1:12" x14ac:dyDescent="0.25">
      <c r="A648" s="155"/>
      <c r="B648" s="151" t="s">
        <v>21</v>
      </c>
      <c r="C648" s="333" t="s">
        <v>98</v>
      </c>
      <c r="D648" s="333"/>
      <c r="E648" s="333"/>
      <c r="F648" s="152"/>
      <c r="G648" s="152"/>
      <c r="H648" s="138"/>
      <c r="I648" s="138"/>
      <c r="J648" s="138"/>
      <c r="K648" s="138"/>
      <c r="L648" s="142"/>
    </row>
    <row r="649" spans="1:12" ht="15.75" thickBot="1" x14ac:dyDescent="0.3">
      <c r="A649" s="155"/>
      <c r="B649" s="156" t="s">
        <v>22</v>
      </c>
      <c r="C649" s="340" t="s">
        <v>100</v>
      </c>
      <c r="D649" s="340"/>
      <c r="E649" s="340"/>
      <c r="F649" s="152"/>
      <c r="G649" s="157"/>
      <c r="H649" s="158"/>
      <c r="I649" s="158"/>
      <c r="J649" s="158"/>
      <c r="K649" s="158"/>
      <c r="L649" s="159"/>
    </row>
    <row r="650" spans="1:12" x14ac:dyDescent="0.25">
      <c r="A650" s="150" t="s">
        <v>15</v>
      </c>
      <c r="B650" s="151" t="s">
        <v>16</v>
      </c>
      <c r="C650" s="326" t="s">
        <v>394</v>
      </c>
      <c r="D650" s="326"/>
      <c r="E650" s="326"/>
      <c r="F650" s="152"/>
      <c r="G650" s="152" t="s">
        <v>17</v>
      </c>
      <c r="H650" s="153">
        <v>1</v>
      </c>
      <c r="I650" s="153">
        <v>1</v>
      </c>
      <c r="J650" s="153">
        <v>1</v>
      </c>
      <c r="K650" s="153">
        <v>1</v>
      </c>
      <c r="L650" s="154">
        <f>SUM(H650:K650)</f>
        <v>4</v>
      </c>
    </row>
    <row r="651" spans="1:12" x14ac:dyDescent="0.25">
      <c r="A651" s="155"/>
      <c r="B651" s="156" t="s">
        <v>18</v>
      </c>
      <c r="C651" s="333" t="s">
        <v>19</v>
      </c>
      <c r="D651" s="333"/>
      <c r="E651" s="333"/>
      <c r="F651" s="152"/>
      <c r="G651" s="152" t="s">
        <v>20</v>
      </c>
      <c r="H651" s="137">
        <v>200000</v>
      </c>
      <c r="I651" s="137">
        <v>220000</v>
      </c>
      <c r="J651" s="137">
        <v>220000</v>
      </c>
      <c r="K651" s="137">
        <v>220000</v>
      </c>
      <c r="L651" s="142">
        <f>H651+I651+J651+K651</f>
        <v>860000</v>
      </c>
    </row>
    <row r="652" spans="1:12" x14ac:dyDescent="0.25">
      <c r="A652" s="155"/>
      <c r="B652" s="151" t="s">
        <v>21</v>
      </c>
      <c r="C652" s="333" t="s">
        <v>98</v>
      </c>
      <c r="D652" s="333"/>
      <c r="E652" s="333"/>
      <c r="F652" s="152"/>
      <c r="G652" s="152"/>
      <c r="H652" s="138"/>
      <c r="I652" s="138"/>
      <c r="J652" s="138"/>
      <c r="K652" s="138"/>
      <c r="L652" s="142"/>
    </row>
    <row r="653" spans="1:12" x14ac:dyDescent="0.25">
      <c r="A653" s="155"/>
      <c r="B653" s="156" t="s">
        <v>22</v>
      </c>
      <c r="C653" s="334" t="s">
        <v>105</v>
      </c>
      <c r="D653" s="334"/>
      <c r="E653" s="334"/>
      <c r="F653" s="152"/>
      <c r="G653" s="157"/>
      <c r="H653" s="158"/>
      <c r="I653" s="158"/>
      <c r="J653" s="158"/>
      <c r="K653" s="158"/>
      <c r="L653" s="159"/>
    </row>
    <row r="654" spans="1:12" x14ac:dyDescent="0.25">
      <c r="A654" s="150" t="s">
        <v>15</v>
      </c>
      <c r="B654" s="151" t="s">
        <v>16</v>
      </c>
      <c r="C654" s="326" t="s">
        <v>395</v>
      </c>
      <c r="D654" s="326"/>
      <c r="E654" s="326"/>
      <c r="F654" s="152"/>
      <c r="G654" s="152" t="s">
        <v>17</v>
      </c>
      <c r="H654" s="153">
        <v>1</v>
      </c>
      <c r="I654" s="153">
        <v>1</v>
      </c>
      <c r="J654" s="153">
        <v>1</v>
      </c>
      <c r="K654" s="153">
        <v>1</v>
      </c>
      <c r="L654" s="154">
        <f>SUM(H654:K654)</f>
        <v>4</v>
      </c>
    </row>
    <row r="655" spans="1:12" x14ac:dyDescent="0.25">
      <c r="A655" s="155"/>
      <c r="B655" s="156" t="s">
        <v>18</v>
      </c>
      <c r="C655" s="412" t="s">
        <v>19</v>
      </c>
      <c r="D655" s="412"/>
      <c r="E655" s="412"/>
      <c r="F655" s="152"/>
      <c r="G655" s="152" t="s">
        <v>20</v>
      </c>
      <c r="H655" s="137">
        <v>369998.59</v>
      </c>
      <c r="I655" s="137">
        <v>446946.21</v>
      </c>
      <c r="J655" s="137">
        <v>450435.16</v>
      </c>
      <c r="K655" s="137">
        <v>460403.12</v>
      </c>
      <c r="L655" s="142">
        <f>H655+I655+J655+K655</f>
        <v>1727783.08</v>
      </c>
    </row>
    <row r="656" spans="1:12" x14ac:dyDescent="0.25">
      <c r="A656" s="155"/>
      <c r="B656" s="151" t="s">
        <v>21</v>
      </c>
      <c r="C656" s="333" t="s">
        <v>98</v>
      </c>
      <c r="D656" s="333"/>
      <c r="E656" s="333"/>
      <c r="F656" s="152"/>
      <c r="G656" s="152"/>
      <c r="H656" s="138"/>
      <c r="I656" s="138"/>
      <c r="J656" s="138"/>
      <c r="K656" s="138"/>
      <c r="L656" s="142"/>
    </row>
    <row r="657" spans="1:12" ht="15.75" thickBot="1" x14ac:dyDescent="0.3">
      <c r="A657" s="155"/>
      <c r="B657" s="156" t="s">
        <v>22</v>
      </c>
      <c r="C657" s="413" t="s">
        <v>100</v>
      </c>
      <c r="D657" s="414"/>
      <c r="E657" s="415"/>
      <c r="F657" s="152"/>
      <c r="G657" s="157"/>
      <c r="H657" s="158"/>
      <c r="I657" s="158"/>
      <c r="J657" s="158"/>
      <c r="K657" s="158"/>
      <c r="L657" s="159"/>
    </row>
    <row r="658" spans="1:12" x14ac:dyDescent="0.25">
      <c r="A658" s="150" t="s">
        <v>15</v>
      </c>
      <c r="B658" s="151" t="s">
        <v>16</v>
      </c>
      <c r="C658" s="326" t="s">
        <v>396</v>
      </c>
      <c r="D658" s="326"/>
      <c r="E658" s="326"/>
      <c r="F658" s="152"/>
      <c r="G658" s="152" t="s">
        <v>17</v>
      </c>
      <c r="H658" s="153">
        <v>1</v>
      </c>
      <c r="I658" s="153">
        <v>1</v>
      </c>
      <c r="J658" s="153">
        <v>1</v>
      </c>
      <c r="K658" s="153">
        <v>1</v>
      </c>
      <c r="L658" s="154">
        <f>SUM(H658:K658)</f>
        <v>4</v>
      </c>
    </row>
    <row r="659" spans="1:12" x14ac:dyDescent="0.25">
      <c r="A659" s="155"/>
      <c r="B659" s="156" t="s">
        <v>18</v>
      </c>
      <c r="C659" s="333" t="s">
        <v>19</v>
      </c>
      <c r="D659" s="333"/>
      <c r="E659" s="333"/>
      <c r="F659" s="152"/>
      <c r="G659" s="152" t="s">
        <v>20</v>
      </c>
      <c r="H659" s="193">
        <v>23454.720000000001</v>
      </c>
      <c r="I659" s="193">
        <v>24275.63</v>
      </c>
      <c r="J659" s="193">
        <v>25125.27</v>
      </c>
      <c r="K659" s="193">
        <v>26004.65</v>
      </c>
      <c r="L659" s="142">
        <f>H659+I659+J659+K659</f>
        <v>98860.270000000019</v>
      </c>
    </row>
    <row r="660" spans="1:12" x14ac:dyDescent="0.25">
      <c r="A660" s="155"/>
      <c r="B660" s="151" t="s">
        <v>21</v>
      </c>
      <c r="C660" s="333" t="s">
        <v>98</v>
      </c>
      <c r="D660" s="333"/>
      <c r="E660" s="333"/>
      <c r="F660" s="152"/>
      <c r="G660" s="152"/>
      <c r="H660" s="138"/>
      <c r="I660" s="138"/>
      <c r="J660" s="138"/>
      <c r="K660" s="138"/>
      <c r="L660" s="142"/>
    </row>
    <row r="661" spans="1:12" x14ac:dyDescent="0.25">
      <c r="A661" s="155"/>
      <c r="B661" s="156" t="s">
        <v>22</v>
      </c>
      <c r="C661" s="334" t="s">
        <v>104</v>
      </c>
      <c r="D661" s="334"/>
      <c r="E661" s="334"/>
      <c r="F661" s="152"/>
      <c r="G661" s="157"/>
      <c r="H661" s="158"/>
      <c r="I661" s="158"/>
      <c r="J661" s="158"/>
      <c r="K661" s="158"/>
      <c r="L661" s="159"/>
    </row>
    <row r="662" spans="1:12" x14ac:dyDescent="0.25">
      <c r="A662" s="194" t="s">
        <v>15</v>
      </c>
      <c r="B662" s="151" t="s">
        <v>16</v>
      </c>
      <c r="C662" s="326" t="s">
        <v>397</v>
      </c>
      <c r="D662" s="326"/>
      <c r="E662" s="326"/>
      <c r="F662" s="152"/>
      <c r="G662" s="152" t="s">
        <v>17</v>
      </c>
      <c r="H662" s="153">
        <v>1</v>
      </c>
      <c r="I662" s="153">
        <v>1</v>
      </c>
      <c r="J662" s="153">
        <v>1</v>
      </c>
      <c r="K662" s="153">
        <v>1</v>
      </c>
      <c r="L662" s="154">
        <f>SUM(H662:K662)</f>
        <v>4</v>
      </c>
    </row>
    <row r="663" spans="1:12" x14ac:dyDescent="0.25">
      <c r="A663" s="155"/>
      <c r="B663" s="156" t="s">
        <v>18</v>
      </c>
      <c r="C663" s="333" t="s">
        <v>19</v>
      </c>
      <c r="D663" s="333"/>
      <c r="E663" s="333"/>
      <c r="F663" s="152"/>
      <c r="G663" s="152" t="s">
        <v>20</v>
      </c>
      <c r="H663" s="195">
        <v>38763.58</v>
      </c>
      <c r="I663" s="195">
        <v>40120.300000000003</v>
      </c>
      <c r="J663" s="195">
        <v>41524.519999999997</v>
      </c>
      <c r="K663" s="195">
        <v>42977.88</v>
      </c>
      <c r="L663" s="142">
        <f>H663+I663+J663+K663</f>
        <v>163386.28</v>
      </c>
    </row>
    <row r="664" spans="1:12" x14ac:dyDescent="0.25">
      <c r="A664" s="155"/>
      <c r="B664" s="151" t="s">
        <v>21</v>
      </c>
      <c r="C664" s="333" t="s">
        <v>98</v>
      </c>
      <c r="D664" s="333"/>
      <c r="E664" s="333"/>
      <c r="F664" s="152"/>
      <c r="G664" s="152"/>
      <c r="H664" s="158"/>
      <c r="I664" s="158"/>
      <c r="J664" s="158"/>
      <c r="K664" s="158"/>
      <c r="L664" s="159"/>
    </row>
    <row r="665" spans="1:12" x14ac:dyDescent="0.25">
      <c r="A665" s="155"/>
      <c r="B665" s="156" t="s">
        <v>22</v>
      </c>
      <c r="C665" s="334" t="s">
        <v>105</v>
      </c>
      <c r="D665" s="334"/>
      <c r="E665" s="334"/>
      <c r="F665" s="152"/>
      <c r="G665" s="157"/>
      <c r="H665" s="158"/>
      <c r="I665" s="158"/>
      <c r="J665" s="158"/>
      <c r="K665" s="158"/>
      <c r="L665" s="159"/>
    </row>
    <row r="666" spans="1:12" x14ac:dyDescent="0.25">
      <c r="A666" s="150" t="s">
        <v>15</v>
      </c>
      <c r="B666" s="151" t="s">
        <v>16</v>
      </c>
      <c r="C666" s="326" t="s">
        <v>398</v>
      </c>
      <c r="D666" s="326"/>
      <c r="E666" s="326"/>
      <c r="F666" s="152"/>
      <c r="G666" s="152" t="s">
        <v>17</v>
      </c>
      <c r="H666" s="153">
        <v>1</v>
      </c>
      <c r="I666" s="153">
        <v>1</v>
      </c>
      <c r="J666" s="153">
        <v>1</v>
      </c>
      <c r="K666" s="153">
        <v>1</v>
      </c>
      <c r="L666" s="154">
        <f>SUM(H666:K666)</f>
        <v>4</v>
      </c>
    </row>
    <row r="667" spans="1:12" x14ac:dyDescent="0.25">
      <c r="A667" s="155"/>
      <c r="B667" s="156" t="s">
        <v>18</v>
      </c>
      <c r="C667" s="333" t="s">
        <v>19</v>
      </c>
      <c r="D667" s="333"/>
      <c r="E667" s="333"/>
      <c r="F667" s="152"/>
      <c r="G667" s="152" t="s">
        <v>20</v>
      </c>
      <c r="H667" s="137">
        <v>9118.4500000000007</v>
      </c>
      <c r="I667" s="137">
        <v>9118.4500000000007</v>
      </c>
      <c r="J667" s="137">
        <v>9118.4500000000007</v>
      </c>
      <c r="K667" s="137">
        <v>9118.4500000000007</v>
      </c>
      <c r="L667" s="142">
        <f>H667+I667+J667+K667</f>
        <v>36473.800000000003</v>
      </c>
    </row>
    <row r="668" spans="1:12" x14ac:dyDescent="0.25">
      <c r="A668" s="155"/>
      <c r="B668" s="151" t="s">
        <v>21</v>
      </c>
      <c r="C668" s="333" t="s">
        <v>98</v>
      </c>
      <c r="D668" s="333"/>
      <c r="E668" s="333"/>
      <c r="F668" s="152"/>
      <c r="G668" s="152"/>
      <c r="H668" s="138"/>
      <c r="I668" s="138"/>
      <c r="J668" s="138"/>
      <c r="K668" s="138"/>
      <c r="L668" s="142"/>
    </row>
    <row r="669" spans="1:12" x14ac:dyDescent="0.25">
      <c r="A669" s="155"/>
      <c r="B669" s="156" t="s">
        <v>22</v>
      </c>
      <c r="C669" s="334" t="s">
        <v>105</v>
      </c>
      <c r="D669" s="334"/>
      <c r="E669" s="334"/>
      <c r="F669" s="152"/>
      <c r="G669" s="157"/>
      <c r="H669" s="158"/>
      <c r="I669" s="158"/>
      <c r="J669" s="158"/>
      <c r="K669" s="158"/>
      <c r="L669" s="159"/>
    </row>
    <row r="670" spans="1:12" x14ac:dyDescent="0.25">
      <c r="A670" s="150" t="s">
        <v>15</v>
      </c>
      <c r="B670" s="151" t="s">
        <v>16</v>
      </c>
      <c r="C670" s="326" t="s">
        <v>399</v>
      </c>
      <c r="D670" s="326"/>
      <c r="E670" s="326"/>
      <c r="F670" s="152"/>
      <c r="G670" s="152" t="s">
        <v>17</v>
      </c>
      <c r="H670" s="153">
        <v>1</v>
      </c>
      <c r="I670" s="153">
        <v>1</v>
      </c>
      <c r="J670" s="153">
        <v>1</v>
      </c>
      <c r="K670" s="153">
        <v>1</v>
      </c>
      <c r="L670" s="154">
        <f>SUM(H670:K670)</f>
        <v>4</v>
      </c>
    </row>
    <row r="671" spans="1:12" x14ac:dyDescent="0.25">
      <c r="A671" s="155"/>
      <c r="B671" s="156" t="s">
        <v>18</v>
      </c>
      <c r="C671" s="333" t="s">
        <v>19</v>
      </c>
      <c r="D671" s="333"/>
      <c r="E671" s="333"/>
      <c r="F671" s="152"/>
      <c r="G671" s="152" t="s">
        <v>20</v>
      </c>
      <c r="H671" s="195">
        <v>10000</v>
      </c>
      <c r="I671" s="196">
        <v>10000</v>
      </c>
      <c r="J671" s="196">
        <v>10000</v>
      </c>
      <c r="K671" s="196">
        <v>10000</v>
      </c>
      <c r="L671" s="142">
        <f>H671+I671+J671+K671</f>
        <v>40000</v>
      </c>
    </row>
    <row r="672" spans="1:12" x14ac:dyDescent="0.25">
      <c r="A672" s="155"/>
      <c r="B672" s="151" t="s">
        <v>21</v>
      </c>
      <c r="C672" s="333" t="s">
        <v>98</v>
      </c>
      <c r="D672" s="333"/>
      <c r="E672" s="333"/>
      <c r="F672" s="152"/>
      <c r="G672" s="152"/>
      <c r="H672" s="158"/>
      <c r="I672" s="158"/>
      <c r="J672" s="158"/>
      <c r="K672" s="158"/>
      <c r="L672" s="159"/>
    </row>
    <row r="673" spans="1:12" x14ac:dyDescent="0.25">
      <c r="A673" s="155"/>
      <c r="B673" s="156" t="s">
        <v>22</v>
      </c>
      <c r="C673" s="334" t="s">
        <v>105</v>
      </c>
      <c r="D673" s="334"/>
      <c r="E673" s="334"/>
      <c r="F673" s="152"/>
      <c r="G673" s="157"/>
      <c r="H673" s="158"/>
      <c r="I673" s="158"/>
      <c r="J673" s="158"/>
      <c r="K673" s="158"/>
      <c r="L673" s="159"/>
    </row>
    <row r="674" spans="1:12" x14ac:dyDescent="0.25">
      <c r="A674" s="150" t="s">
        <v>15</v>
      </c>
      <c r="B674" s="151" t="s">
        <v>16</v>
      </c>
      <c r="C674" s="326" t="s">
        <v>400</v>
      </c>
      <c r="D674" s="326"/>
      <c r="E674" s="326"/>
      <c r="F674" s="152"/>
      <c r="G674" s="152" t="s">
        <v>17</v>
      </c>
      <c r="H674" s="153">
        <v>1</v>
      </c>
      <c r="I674" s="153">
        <v>1</v>
      </c>
      <c r="J674" s="153">
        <v>1</v>
      </c>
      <c r="K674" s="153">
        <v>1</v>
      </c>
      <c r="L674" s="154">
        <f>SUM(H674:K674)</f>
        <v>4</v>
      </c>
    </row>
    <row r="675" spans="1:12" x14ac:dyDescent="0.25">
      <c r="A675" s="155"/>
      <c r="B675" s="156" t="s">
        <v>18</v>
      </c>
      <c r="C675" s="333" t="s">
        <v>19</v>
      </c>
      <c r="D675" s="333"/>
      <c r="E675" s="333"/>
      <c r="F675" s="152"/>
      <c r="G675" s="152" t="s">
        <v>20</v>
      </c>
      <c r="H675" s="137">
        <v>36000</v>
      </c>
      <c r="I675" s="137">
        <v>36000</v>
      </c>
      <c r="J675" s="137">
        <v>36000</v>
      </c>
      <c r="K675" s="137">
        <v>36000</v>
      </c>
      <c r="L675" s="142">
        <f>H675+I675+J675+K675</f>
        <v>144000</v>
      </c>
    </row>
    <row r="676" spans="1:12" x14ac:dyDescent="0.25">
      <c r="A676" s="155"/>
      <c r="B676" s="151" t="s">
        <v>21</v>
      </c>
      <c r="C676" s="333" t="s">
        <v>98</v>
      </c>
      <c r="D676" s="333"/>
      <c r="E676" s="333"/>
      <c r="F676" s="152"/>
      <c r="G676" s="152"/>
      <c r="H676" s="138"/>
      <c r="I676" s="138"/>
      <c r="J676" s="138"/>
      <c r="K676" s="138"/>
      <c r="L676" s="142"/>
    </row>
    <row r="677" spans="1:12" ht="15.75" thickBot="1" x14ac:dyDescent="0.3">
      <c r="A677" s="172"/>
      <c r="B677" s="173" t="s">
        <v>22</v>
      </c>
      <c r="C677" s="340" t="s">
        <v>100</v>
      </c>
      <c r="D677" s="340"/>
      <c r="E677" s="340"/>
      <c r="F677" s="174"/>
      <c r="G677" s="175"/>
      <c r="H677" s="197"/>
      <c r="I677" s="176"/>
      <c r="J677" s="176"/>
      <c r="K677" s="176"/>
      <c r="L677" s="198"/>
    </row>
    <row r="678" spans="1:12" ht="15.75" thickBot="1" x14ac:dyDescent="0.3">
      <c r="A678" s="406" t="s">
        <v>72</v>
      </c>
      <c r="B678" s="407"/>
      <c r="C678" s="407"/>
      <c r="D678" s="407"/>
      <c r="E678" s="407"/>
      <c r="F678" s="408"/>
      <c r="G678" s="408"/>
      <c r="H678" s="408"/>
      <c r="I678" s="408"/>
      <c r="J678" s="408"/>
      <c r="K678" s="408"/>
      <c r="L678" s="409"/>
    </row>
    <row r="679" spans="1:12" x14ac:dyDescent="0.25">
      <c r="A679" s="7"/>
      <c r="B679" s="7"/>
      <c r="C679" s="7"/>
      <c r="D679" s="7"/>
      <c r="E679" s="7"/>
      <c r="F679" s="165"/>
      <c r="G679" s="165"/>
      <c r="H679" s="165"/>
      <c r="I679" s="165"/>
      <c r="J679" s="165"/>
      <c r="K679" s="165"/>
      <c r="L679" s="165"/>
    </row>
    <row r="680" spans="1:12" ht="15.75" thickBot="1" x14ac:dyDescent="0.3">
      <c r="A680" s="7"/>
      <c r="B680" s="7"/>
      <c r="C680" s="7"/>
      <c r="D680" s="7"/>
      <c r="E680" s="7"/>
      <c r="F680" s="165"/>
      <c r="G680" s="165"/>
      <c r="H680" s="165"/>
      <c r="I680" s="165"/>
      <c r="J680" s="165"/>
      <c r="K680" s="165"/>
      <c r="L680" s="165"/>
    </row>
    <row r="681" spans="1:12" x14ac:dyDescent="0.25">
      <c r="A681" s="362" t="s">
        <v>10</v>
      </c>
      <c r="B681" s="364" t="s">
        <v>11</v>
      </c>
      <c r="C681" s="364"/>
      <c r="D681" s="364"/>
      <c r="E681" s="364"/>
      <c r="F681" s="364" t="s">
        <v>12</v>
      </c>
      <c r="G681" s="367" t="s">
        <v>13</v>
      </c>
      <c r="H681" s="341">
        <v>2026</v>
      </c>
      <c r="I681" s="341">
        <v>2027</v>
      </c>
      <c r="J681" s="341">
        <v>2028</v>
      </c>
      <c r="K681" s="341">
        <v>2029</v>
      </c>
      <c r="L681" s="360" t="s">
        <v>14</v>
      </c>
    </row>
    <row r="682" spans="1:12" x14ac:dyDescent="0.25">
      <c r="A682" s="363"/>
      <c r="B682" s="365"/>
      <c r="C682" s="365"/>
      <c r="D682" s="365"/>
      <c r="E682" s="365"/>
      <c r="F682" s="366"/>
      <c r="G682" s="368"/>
      <c r="H682" s="343"/>
      <c r="I682" s="342"/>
      <c r="J682" s="342"/>
      <c r="K682" s="342"/>
      <c r="L682" s="361"/>
    </row>
    <row r="683" spans="1:12" x14ac:dyDescent="0.25">
      <c r="A683" s="150" t="s">
        <v>15</v>
      </c>
      <c r="B683" s="151" t="s">
        <v>16</v>
      </c>
      <c r="C683" s="326" t="s">
        <v>401</v>
      </c>
      <c r="D683" s="326"/>
      <c r="E683" s="326"/>
      <c r="F683" s="152"/>
      <c r="G683" s="152" t="s">
        <v>17</v>
      </c>
      <c r="H683" s="153">
        <v>1</v>
      </c>
      <c r="I683" s="153">
        <v>1</v>
      </c>
      <c r="J683" s="153">
        <v>1</v>
      </c>
      <c r="K683" s="153">
        <v>1</v>
      </c>
      <c r="L683" s="154">
        <f>SUM(H683:K683)</f>
        <v>4</v>
      </c>
    </row>
    <row r="684" spans="1:12" x14ac:dyDescent="0.25">
      <c r="A684" s="155"/>
      <c r="B684" s="156" t="s">
        <v>18</v>
      </c>
      <c r="C684" s="333" t="s">
        <v>19</v>
      </c>
      <c r="D684" s="333"/>
      <c r="E684" s="333"/>
      <c r="F684" s="152"/>
      <c r="G684" s="152" t="s">
        <v>20</v>
      </c>
      <c r="H684" s="137">
        <v>26000</v>
      </c>
      <c r="I684" s="137">
        <v>26000</v>
      </c>
      <c r="J684" s="137">
        <v>26000</v>
      </c>
      <c r="K684" s="137">
        <v>26000</v>
      </c>
      <c r="L684" s="142">
        <f>H684+I684+J684+K684</f>
        <v>104000</v>
      </c>
    </row>
    <row r="685" spans="1:12" x14ac:dyDescent="0.25">
      <c r="A685" s="155"/>
      <c r="B685" s="151" t="s">
        <v>21</v>
      </c>
      <c r="C685" s="333" t="s">
        <v>98</v>
      </c>
      <c r="D685" s="333"/>
      <c r="E685" s="333"/>
      <c r="F685" s="152"/>
      <c r="G685" s="152"/>
      <c r="H685" s="138"/>
      <c r="I685" s="138"/>
      <c r="J685" s="138"/>
      <c r="K685" s="138"/>
      <c r="L685" s="142"/>
    </row>
    <row r="686" spans="1:12" x14ac:dyDescent="0.25">
      <c r="A686" s="155"/>
      <c r="B686" s="156" t="s">
        <v>22</v>
      </c>
      <c r="C686" s="334" t="s">
        <v>100</v>
      </c>
      <c r="D686" s="334"/>
      <c r="E686" s="334"/>
      <c r="F686" s="152"/>
      <c r="G686" s="157"/>
      <c r="H686" s="158"/>
      <c r="I686" s="158"/>
      <c r="J686" s="158"/>
      <c r="K686" s="158"/>
      <c r="L686" s="159"/>
    </row>
    <row r="687" spans="1:12" x14ac:dyDescent="0.25">
      <c r="A687" s="150" t="s">
        <v>15</v>
      </c>
      <c r="B687" s="151" t="s">
        <v>16</v>
      </c>
      <c r="C687" s="326" t="s">
        <v>402</v>
      </c>
      <c r="D687" s="326"/>
      <c r="E687" s="326"/>
      <c r="F687" s="152"/>
      <c r="G687" s="152" t="s">
        <v>17</v>
      </c>
      <c r="H687" s="153">
        <v>1</v>
      </c>
      <c r="I687" s="153">
        <v>1</v>
      </c>
      <c r="J687" s="153">
        <v>1</v>
      </c>
      <c r="K687" s="153">
        <v>1</v>
      </c>
      <c r="L687" s="154">
        <f>SUM(H687:K687)</f>
        <v>4</v>
      </c>
    </row>
    <row r="688" spans="1:12" x14ac:dyDescent="0.25">
      <c r="A688" s="155"/>
      <c r="B688" s="156" t="s">
        <v>18</v>
      </c>
      <c r="C688" s="333" t="s">
        <v>19</v>
      </c>
      <c r="D688" s="333"/>
      <c r="E688" s="333"/>
      <c r="F688" s="152"/>
      <c r="G688" s="152" t="s">
        <v>20</v>
      </c>
      <c r="H688" s="137">
        <v>120000</v>
      </c>
      <c r="I688" s="137">
        <v>120000</v>
      </c>
      <c r="J688" s="137">
        <v>120000</v>
      </c>
      <c r="K688" s="137">
        <v>120000</v>
      </c>
      <c r="L688" s="142">
        <f>H688+I688+J688+K688</f>
        <v>480000</v>
      </c>
    </row>
    <row r="689" spans="1:12" x14ac:dyDescent="0.25">
      <c r="A689" s="155"/>
      <c r="B689" s="151" t="s">
        <v>21</v>
      </c>
      <c r="C689" s="333" t="s">
        <v>98</v>
      </c>
      <c r="D689" s="333"/>
      <c r="E689" s="333"/>
      <c r="F689" s="152"/>
      <c r="G689" s="152"/>
      <c r="H689" s="138"/>
      <c r="I689" s="138"/>
      <c r="J689" s="138"/>
      <c r="K689" s="138"/>
      <c r="L689" s="142"/>
    </row>
    <row r="690" spans="1:12" x14ac:dyDescent="0.25">
      <c r="A690" s="155"/>
      <c r="B690" s="156" t="s">
        <v>22</v>
      </c>
      <c r="C690" s="334" t="s">
        <v>40</v>
      </c>
      <c r="D690" s="334"/>
      <c r="E690" s="334"/>
      <c r="F690" s="152"/>
      <c r="G690" s="157"/>
      <c r="H690" s="158"/>
      <c r="I690" s="158"/>
      <c r="J690" s="158"/>
      <c r="K690" s="158"/>
      <c r="L690" s="159"/>
    </row>
    <row r="691" spans="1:12" x14ac:dyDescent="0.25">
      <c r="A691" s="150"/>
      <c r="B691" s="151" t="s">
        <v>16</v>
      </c>
      <c r="C691" s="411"/>
      <c r="D691" s="411"/>
      <c r="E691" s="411"/>
      <c r="F691" s="152"/>
      <c r="G691" s="152" t="s">
        <v>17</v>
      </c>
      <c r="H691" s="153">
        <v>1</v>
      </c>
      <c r="I691" s="153">
        <v>1</v>
      </c>
      <c r="J691" s="153">
        <v>1</v>
      </c>
      <c r="K691" s="153">
        <v>1</v>
      </c>
      <c r="L691" s="154">
        <f>SUM(H691:K691)</f>
        <v>4</v>
      </c>
    </row>
    <row r="692" spans="1:12" x14ac:dyDescent="0.25">
      <c r="A692" s="155"/>
      <c r="B692" s="156" t="s">
        <v>18</v>
      </c>
      <c r="C692" s="333"/>
      <c r="D692" s="333"/>
      <c r="E692" s="333"/>
      <c r="F692" s="152"/>
      <c r="G692" s="152" t="s">
        <v>20</v>
      </c>
      <c r="H692" s="137"/>
      <c r="I692" s="137"/>
      <c r="J692" s="137"/>
      <c r="K692" s="137"/>
      <c r="L692" s="142"/>
    </row>
    <row r="693" spans="1:12" x14ac:dyDescent="0.25">
      <c r="A693" s="155"/>
      <c r="B693" s="151" t="s">
        <v>21</v>
      </c>
      <c r="C693" s="333"/>
      <c r="D693" s="333"/>
      <c r="E693" s="333"/>
      <c r="F693" s="152"/>
      <c r="G693" s="152"/>
      <c r="H693" s="138"/>
      <c r="I693" s="138"/>
      <c r="J693" s="138"/>
      <c r="K693" s="138"/>
      <c r="L693" s="142"/>
    </row>
    <row r="694" spans="1:12" x14ac:dyDescent="0.25">
      <c r="A694" s="155"/>
      <c r="B694" s="156" t="s">
        <v>22</v>
      </c>
      <c r="C694" s="334"/>
      <c r="D694" s="334"/>
      <c r="E694" s="334"/>
      <c r="F694" s="152"/>
      <c r="G694" s="157"/>
      <c r="H694" s="158"/>
      <c r="I694" s="158"/>
      <c r="J694" s="158"/>
      <c r="K694" s="158"/>
      <c r="L694" s="159"/>
    </row>
    <row r="695" spans="1:12" ht="15.75" thickBot="1" x14ac:dyDescent="0.3">
      <c r="A695" s="406" t="s">
        <v>72</v>
      </c>
      <c r="B695" s="407"/>
      <c r="C695" s="407"/>
      <c r="D695" s="407"/>
      <c r="E695" s="407"/>
      <c r="F695" s="408"/>
      <c r="G695" s="408"/>
      <c r="H695" s="408"/>
      <c r="I695" s="408"/>
      <c r="J695" s="408"/>
      <c r="K695" s="408"/>
      <c r="L695" s="409"/>
    </row>
    <row r="696" spans="1:12" x14ac:dyDescent="0.25">
      <c r="A696" s="165"/>
      <c r="B696" s="165"/>
      <c r="C696" s="165"/>
      <c r="D696" s="165"/>
      <c r="E696" s="165"/>
      <c r="F696" s="165"/>
      <c r="G696" s="165"/>
      <c r="H696" s="165"/>
      <c r="I696" s="165"/>
      <c r="J696" s="165"/>
      <c r="K696" s="165"/>
      <c r="L696" s="165"/>
    </row>
    <row r="697" spans="1:12" x14ac:dyDescent="0.25">
      <c r="A697" s="165"/>
      <c r="B697" s="165"/>
      <c r="C697" s="165"/>
      <c r="D697" s="165"/>
      <c r="E697" s="165"/>
      <c r="F697" s="165"/>
      <c r="G697" s="165"/>
      <c r="H697" s="165"/>
      <c r="I697" s="165"/>
      <c r="J697" s="165"/>
      <c r="K697" s="165"/>
      <c r="L697" s="165"/>
    </row>
    <row r="698" spans="1:12" x14ac:dyDescent="0.25">
      <c r="A698" s="165"/>
      <c r="B698" s="165"/>
      <c r="C698" s="165"/>
      <c r="D698" s="165"/>
      <c r="E698" s="165"/>
      <c r="F698" s="165"/>
      <c r="G698" s="165"/>
      <c r="H698" s="165"/>
      <c r="I698" s="165"/>
      <c r="J698" s="165"/>
      <c r="K698" s="165"/>
      <c r="L698" s="165"/>
    </row>
    <row r="699" spans="1:12" x14ac:dyDescent="0.25">
      <c r="A699" s="165"/>
      <c r="B699" s="165"/>
      <c r="C699" s="165"/>
      <c r="D699" s="165"/>
      <c r="E699" s="165"/>
      <c r="F699" s="165"/>
      <c r="G699" s="165"/>
      <c r="H699" s="165"/>
      <c r="I699" s="165"/>
      <c r="J699" s="165"/>
      <c r="K699" s="165"/>
      <c r="L699" s="165"/>
    </row>
    <row r="700" spans="1:12" x14ac:dyDescent="0.25">
      <c r="A700" s="165"/>
      <c r="B700" s="165"/>
      <c r="C700" s="165"/>
      <c r="D700" s="165"/>
      <c r="E700" s="165"/>
      <c r="F700" s="165"/>
      <c r="G700" s="165"/>
      <c r="H700" s="165"/>
      <c r="I700" s="165"/>
      <c r="J700" s="165"/>
      <c r="K700" s="165"/>
      <c r="L700" s="165"/>
    </row>
    <row r="701" spans="1:12" x14ac:dyDescent="0.25">
      <c r="A701" s="165"/>
      <c r="B701" s="165"/>
      <c r="C701" s="165"/>
      <c r="D701" s="165"/>
      <c r="E701" s="165"/>
      <c r="F701" s="165"/>
      <c r="G701" s="165"/>
      <c r="H701" s="165"/>
      <c r="I701" s="165"/>
      <c r="J701" s="165"/>
      <c r="K701" s="165"/>
      <c r="L701" s="165"/>
    </row>
    <row r="702" spans="1:12" x14ac:dyDescent="0.25">
      <c r="A702" s="165"/>
      <c r="B702" s="165"/>
      <c r="C702" s="165"/>
      <c r="D702" s="165"/>
      <c r="E702" s="165"/>
      <c r="F702" s="165"/>
      <c r="G702" s="165"/>
      <c r="H702" s="165"/>
      <c r="I702" s="165"/>
      <c r="J702" s="165"/>
      <c r="K702" s="165"/>
      <c r="L702" s="165"/>
    </row>
    <row r="703" spans="1:12" x14ac:dyDescent="0.25">
      <c r="A703" s="165"/>
      <c r="B703" s="165"/>
      <c r="C703" s="165"/>
      <c r="D703" s="165"/>
      <c r="E703" s="165"/>
      <c r="F703" s="165"/>
      <c r="G703" s="165"/>
      <c r="H703" s="165"/>
      <c r="I703" s="165"/>
      <c r="J703" s="165"/>
      <c r="K703" s="165"/>
      <c r="L703" s="165"/>
    </row>
    <row r="704" spans="1:12" x14ac:dyDescent="0.25">
      <c r="A704" s="165"/>
      <c r="B704" s="165"/>
      <c r="C704" s="165"/>
      <c r="D704" s="165"/>
      <c r="E704" s="165"/>
      <c r="F704" s="165"/>
      <c r="G704" s="165"/>
      <c r="H704" s="165"/>
      <c r="I704" s="165"/>
      <c r="J704" s="165"/>
      <c r="K704" s="165"/>
      <c r="L704" s="165"/>
    </row>
    <row r="705" spans="1:12" x14ac:dyDescent="0.25">
      <c r="A705" s="165"/>
      <c r="B705" s="165"/>
      <c r="C705" s="165"/>
      <c r="D705" s="165"/>
      <c r="E705" s="165"/>
      <c r="F705" s="165"/>
      <c r="G705" s="165"/>
      <c r="H705" s="165"/>
      <c r="I705" s="165"/>
      <c r="J705" s="165"/>
      <c r="K705" s="165"/>
      <c r="L705" s="165"/>
    </row>
    <row r="706" spans="1:12" x14ac:dyDescent="0.25">
      <c r="A706" s="165"/>
      <c r="B706" s="165"/>
      <c r="C706" s="165"/>
      <c r="D706" s="165"/>
      <c r="E706" s="165"/>
      <c r="F706" s="165"/>
      <c r="G706" s="165"/>
      <c r="H706" s="199"/>
      <c r="I706" s="199"/>
      <c r="J706" s="199"/>
      <c r="K706" s="199"/>
      <c r="L706" s="165"/>
    </row>
    <row r="707" spans="1:12" x14ac:dyDescent="0.25">
      <c r="A707" s="393" t="s">
        <v>0</v>
      </c>
      <c r="B707" s="394"/>
      <c r="C707" s="394"/>
      <c r="D707" s="394"/>
      <c r="E707" s="394"/>
      <c r="F707" s="394"/>
      <c r="G707" s="394"/>
      <c r="H707" s="394"/>
      <c r="I707" s="394"/>
      <c r="J707" s="394"/>
      <c r="K707" s="394"/>
      <c r="L707" s="394"/>
    </row>
    <row r="708" spans="1:12" x14ac:dyDescent="0.25">
      <c r="A708" s="410" t="s">
        <v>24</v>
      </c>
      <c r="B708" s="410"/>
      <c r="C708" s="410"/>
      <c r="D708" s="410"/>
      <c r="E708" s="410"/>
      <c r="F708" s="410"/>
      <c r="G708" s="410"/>
      <c r="H708" s="410"/>
      <c r="I708" s="410"/>
      <c r="J708" s="410"/>
      <c r="K708" s="410"/>
      <c r="L708" s="410"/>
    </row>
    <row r="709" spans="1:12" ht="15.75" thickBot="1" x14ac:dyDescent="0.3">
      <c r="A709" s="369" t="s">
        <v>112</v>
      </c>
      <c r="B709" s="369"/>
      <c r="C709" s="369"/>
      <c r="D709" s="369"/>
      <c r="E709" s="369"/>
      <c r="F709" s="369"/>
      <c r="G709" s="369"/>
      <c r="H709" s="369"/>
      <c r="I709" s="369"/>
      <c r="J709" s="369"/>
      <c r="K709" s="369"/>
      <c r="L709" s="369"/>
    </row>
    <row r="710" spans="1:12" ht="15.75" thickBot="1" x14ac:dyDescent="0.3">
      <c r="A710" s="344" t="s">
        <v>1</v>
      </c>
      <c r="B710" s="344"/>
      <c r="C710" s="370" t="s">
        <v>106</v>
      </c>
      <c r="D710" s="371"/>
      <c r="E710" s="371"/>
      <c r="F710" s="371"/>
      <c r="G710" s="371"/>
      <c r="H710" s="371"/>
      <c r="I710" s="371"/>
      <c r="J710" s="371"/>
      <c r="K710" s="371"/>
      <c r="L710" s="372"/>
    </row>
    <row r="711" spans="1:12" x14ac:dyDescent="0.25">
      <c r="A711" s="344" t="s">
        <v>2</v>
      </c>
      <c r="B711" s="344"/>
      <c r="C711" s="373" t="s">
        <v>107</v>
      </c>
      <c r="D711" s="374"/>
      <c r="E711" s="374"/>
      <c r="F711" s="374"/>
      <c r="G711" s="374"/>
      <c r="H711" s="374"/>
      <c r="I711" s="374"/>
      <c r="J711" s="374"/>
      <c r="K711" s="374"/>
      <c r="L711" s="375"/>
    </row>
    <row r="712" spans="1:12" x14ac:dyDescent="0.25">
      <c r="A712" s="139"/>
      <c r="B712" s="139"/>
      <c r="C712" s="376"/>
      <c r="D712" s="377"/>
      <c r="E712" s="377"/>
      <c r="F712" s="377"/>
      <c r="G712" s="377"/>
      <c r="H712" s="377"/>
      <c r="I712" s="377"/>
      <c r="J712" s="377"/>
      <c r="K712" s="377"/>
      <c r="L712" s="378"/>
    </row>
    <row r="713" spans="1:12" ht="15.75" thickBot="1" x14ac:dyDescent="0.3">
      <c r="A713" s="165"/>
      <c r="B713" s="165"/>
      <c r="C713" s="376"/>
      <c r="D713" s="377"/>
      <c r="E713" s="377"/>
      <c r="F713" s="377"/>
      <c r="G713" s="377"/>
      <c r="H713" s="377"/>
      <c r="I713" s="377"/>
      <c r="J713" s="377"/>
      <c r="K713" s="377"/>
      <c r="L713" s="378"/>
    </row>
    <row r="714" spans="1:12" x14ac:dyDescent="0.25">
      <c r="A714" s="379" t="s">
        <v>3</v>
      </c>
      <c r="B714" s="380"/>
      <c r="C714" s="380"/>
      <c r="D714" s="380"/>
      <c r="E714" s="381" t="s">
        <v>4</v>
      </c>
      <c r="F714" s="381"/>
      <c r="G714" s="381"/>
      <c r="H714" s="381"/>
      <c r="I714" s="382" t="s">
        <v>5</v>
      </c>
      <c r="J714" s="382"/>
      <c r="K714" s="382"/>
      <c r="L714" s="383"/>
    </row>
    <row r="715" spans="1:12" x14ac:dyDescent="0.25">
      <c r="A715" s="384" t="s">
        <v>6</v>
      </c>
      <c r="B715" s="385"/>
      <c r="C715" s="385"/>
      <c r="D715" s="386"/>
      <c r="E715" s="387"/>
      <c r="F715" s="387"/>
      <c r="G715" s="387"/>
      <c r="H715" s="387"/>
      <c r="I715" s="387"/>
      <c r="J715" s="387"/>
      <c r="K715" s="387"/>
      <c r="L715" s="388"/>
    </row>
    <row r="716" spans="1:12" x14ac:dyDescent="0.25">
      <c r="A716" s="395" t="s">
        <v>7</v>
      </c>
      <c r="B716" s="365"/>
      <c r="C716" s="365"/>
      <c r="D716" s="365"/>
      <c r="E716" s="140"/>
      <c r="F716" s="140"/>
      <c r="G716" s="140"/>
      <c r="H716" s="141">
        <v>2026</v>
      </c>
      <c r="I716" s="141">
        <v>2027</v>
      </c>
      <c r="J716" s="141">
        <v>2028</v>
      </c>
      <c r="K716" s="141">
        <v>2029</v>
      </c>
      <c r="L716" s="142" t="s">
        <v>8</v>
      </c>
    </row>
    <row r="717" spans="1:12" x14ac:dyDescent="0.25">
      <c r="A717" s="396" t="s">
        <v>9</v>
      </c>
      <c r="B717" s="397"/>
      <c r="C717" s="397"/>
      <c r="D717" s="143"/>
      <c r="E717" s="143"/>
      <c r="F717" s="143"/>
      <c r="G717" s="143"/>
      <c r="H717" s="144">
        <f>H722+H726</f>
        <v>94000</v>
      </c>
      <c r="I717" s="144">
        <f>I722+I726</f>
        <v>94000</v>
      </c>
      <c r="J717" s="144">
        <f>J722+J726</f>
        <v>94000</v>
      </c>
      <c r="K717" s="144">
        <f>K722+K726</f>
        <v>94000</v>
      </c>
      <c r="L717" s="145">
        <f>SUM(H717:K717)</f>
        <v>376000</v>
      </c>
    </row>
    <row r="718" spans="1:12" ht="15.75" thickBot="1" x14ac:dyDescent="0.3">
      <c r="A718" s="182"/>
      <c r="B718" s="183"/>
      <c r="C718" s="398"/>
      <c r="D718" s="398"/>
      <c r="E718" s="398"/>
      <c r="F718" s="184"/>
      <c r="G718" s="184"/>
      <c r="H718" s="183"/>
      <c r="I718" s="183"/>
      <c r="J718" s="183"/>
      <c r="K718" s="183"/>
      <c r="L718" s="185"/>
    </row>
    <row r="719" spans="1:12" x14ac:dyDescent="0.25">
      <c r="A719" s="362" t="s">
        <v>10</v>
      </c>
      <c r="B719" s="364" t="s">
        <v>11</v>
      </c>
      <c r="C719" s="364"/>
      <c r="D719" s="364"/>
      <c r="E719" s="364"/>
      <c r="F719" s="364" t="s">
        <v>12</v>
      </c>
      <c r="G719" s="367" t="s">
        <v>13</v>
      </c>
      <c r="H719" s="341">
        <v>2026</v>
      </c>
      <c r="I719" s="341">
        <v>2027</v>
      </c>
      <c r="J719" s="341">
        <v>2028</v>
      </c>
      <c r="K719" s="341">
        <v>2029</v>
      </c>
      <c r="L719" s="360" t="s">
        <v>14</v>
      </c>
    </row>
    <row r="720" spans="1:12" x14ac:dyDescent="0.25">
      <c r="A720" s="363"/>
      <c r="B720" s="365"/>
      <c r="C720" s="365"/>
      <c r="D720" s="365"/>
      <c r="E720" s="365"/>
      <c r="F720" s="366"/>
      <c r="G720" s="368"/>
      <c r="H720" s="343"/>
      <c r="I720" s="342"/>
      <c r="J720" s="342"/>
      <c r="K720" s="342"/>
      <c r="L720" s="361"/>
    </row>
    <row r="721" spans="1:12" x14ac:dyDescent="0.25">
      <c r="A721" s="150" t="s">
        <v>15</v>
      </c>
      <c r="B721" s="151" t="s">
        <v>16</v>
      </c>
      <c r="C721" s="326" t="s">
        <v>403</v>
      </c>
      <c r="D721" s="326"/>
      <c r="E721" s="326"/>
      <c r="F721" s="152"/>
      <c r="G721" s="152" t="s">
        <v>17</v>
      </c>
      <c r="H721" s="153">
        <v>1</v>
      </c>
      <c r="I721" s="153">
        <v>1</v>
      </c>
      <c r="J721" s="153">
        <v>1</v>
      </c>
      <c r="K721" s="153">
        <v>1</v>
      </c>
      <c r="L721" s="154">
        <f>SUM(H721:K721)</f>
        <v>4</v>
      </c>
    </row>
    <row r="722" spans="1:12" x14ac:dyDescent="0.25">
      <c r="A722" s="155"/>
      <c r="B722" s="156" t="s">
        <v>18</v>
      </c>
      <c r="C722" s="333" t="s">
        <v>19</v>
      </c>
      <c r="D722" s="333"/>
      <c r="E722" s="333"/>
      <c r="F722" s="152"/>
      <c r="G722" s="152" t="s">
        <v>20</v>
      </c>
      <c r="H722" s="200">
        <v>46000</v>
      </c>
      <c r="I722" s="201">
        <v>46000</v>
      </c>
      <c r="J722" s="201">
        <v>46000</v>
      </c>
      <c r="K722" s="201">
        <v>46000</v>
      </c>
      <c r="L722" s="142">
        <f>H722+I722+J722+K722</f>
        <v>184000</v>
      </c>
    </row>
    <row r="723" spans="1:12" x14ac:dyDescent="0.25">
      <c r="A723" s="155"/>
      <c r="B723" s="151" t="s">
        <v>21</v>
      </c>
      <c r="C723" s="333" t="s">
        <v>98</v>
      </c>
      <c r="D723" s="333"/>
      <c r="E723" s="333"/>
      <c r="F723" s="152"/>
      <c r="G723" s="152"/>
      <c r="H723" s="138"/>
      <c r="I723" s="138"/>
      <c r="J723" s="138"/>
      <c r="K723" s="138"/>
      <c r="L723" s="142"/>
    </row>
    <row r="724" spans="1:12" x14ac:dyDescent="0.25">
      <c r="A724" s="155"/>
      <c r="B724" s="156" t="s">
        <v>22</v>
      </c>
      <c r="C724" s="334" t="s">
        <v>108</v>
      </c>
      <c r="D724" s="334"/>
      <c r="E724" s="334"/>
      <c r="F724" s="152"/>
      <c r="G724" s="157"/>
      <c r="H724" s="158"/>
      <c r="I724" s="158"/>
      <c r="J724" s="158"/>
      <c r="K724" s="158"/>
      <c r="L724" s="159"/>
    </row>
    <row r="725" spans="1:12" x14ac:dyDescent="0.25">
      <c r="A725" s="150" t="s">
        <v>15</v>
      </c>
      <c r="B725" s="151" t="s">
        <v>16</v>
      </c>
      <c r="C725" s="326" t="s">
        <v>404</v>
      </c>
      <c r="D725" s="326"/>
      <c r="E725" s="326"/>
      <c r="F725" s="152"/>
      <c r="G725" s="152" t="s">
        <v>17</v>
      </c>
      <c r="H725" s="153">
        <v>1</v>
      </c>
      <c r="I725" s="153">
        <v>1</v>
      </c>
      <c r="J725" s="153">
        <v>1</v>
      </c>
      <c r="K725" s="153">
        <v>1</v>
      </c>
      <c r="L725" s="154">
        <v>4</v>
      </c>
    </row>
    <row r="726" spans="1:12" x14ac:dyDescent="0.25">
      <c r="A726" s="155"/>
      <c r="B726" s="156" t="s">
        <v>18</v>
      </c>
      <c r="C726" s="333" t="s">
        <v>19</v>
      </c>
      <c r="D726" s="333"/>
      <c r="E726" s="333"/>
      <c r="F726" s="152"/>
      <c r="G726" s="152" t="s">
        <v>20</v>
      </c>
      <c r="H726" s="192">
        <v>48000</v>
      </c>
      <c r="I726" s="192">
        <v>48000</v>
      </c>
      <c r="J726" s="192">
        <v>48000</v>
      </c>
      <c r="K726" s="192">
        <v>48000</v>
      </c>
      <c r="L726" s="142">
        <f>H726+I726+J726+K726</f>
        <v>192000</v>
      </c>
    </row>
    <row r="727" spans="1:12" x14ac:dyDescent="0.25">
      <c r="A727" s="155"/>
      <c r="B727" s="151" t="s">
        <v>21</v>
      </c>
      <c r="C727" s="333" t="s">
        <v>98</v>
      </c>
      <c r="D727" s="333"/>
      <c r="E727" s="333"/>
      <c r="F727" s="152"/>
      <c r="G727" s="152"/>
      <c r="H727" s="138"/>
      <c r="I727" s="138"/>
      <c r="J727" s="138"/>
      <c r="K727" s="138"/>
      <c r="L727" s="142"/>
    </row>
    <row r="728" spans="1:12" x14ac:dyDescent="0.25">
      <c r="A728" s="155"/>
      <c r="B728" s="156" t="s">
        <v>22</v>
      </c>
      <c r="C728" s="334" t="s">
        <v>109</v>
      </c>
      <c r="D728" s="334"/>
      <c r="E728" s="334"/>
      <c r="F728" s="152"/>
      <c r="G728" s="157"/>
      <c r="H728" s="158"/>
      <c r="I728" s="158"/>
      <c r="J728" s="158"/>
      <c r="K728" s="158"/>
      <c r="L728" s="159"/>
    </row>
    <row r="729" spans="1:12" x14ac:dyDescent="0.25">
      <c r="A729" s="155"/>
      <c r="B729" s="156" t="s">
        <v>18</v>
      </c>
      <c r="C729" s="333"/>
      <c r="D729" s="333"/>
      <c r="E729" s="333"/>
      <c r="F729" s="152"/>
      <c r="G729" s="152" t="s">
        <v>20</v>
      </c>
      <c r="H729" s="138"/>
      <c r="I729" s="138"/>
      <c r="J729" s="138"/>
      <c r="K729" s="138"/>
      <c r="L729" s="142"/>
    </row>
    <row r="730" spans="1:12" x14ac:dyDescent="0.25">
      <c r="A730" s="155"/>
      <c r="B730" s="151" t="s">
        <v>21</v>
      </c>
      <c r="C730" s="333"/>
      <c r="D730" s="333"/>
      <c r="E730" s="333"/>
      <c r="F730" s="152"/>
      <c r="G730" s="152"/>
      <c r="H730" s="138"/>
      <c r="I730" s="138"/>
      <c r="J730" s="138"/>
      <c r="K730" s="138"/>
      <c r="L730" s="142"/>
    </row>
    <row r="731" spans="1:12" ht="15.75" thickBot="1" x14ac:dyDescent="0.3">
      <c r="A731" s="172"/>
      <c r="B731" s="173" t="s">
        <v>22</v>
      </c>
      <c r="C731" s="340"/>
      <c r="D731" s="340"/>
      <c r="E731" s="340"/>
      <c r="F731" s="174"/>
      <c r="G731" s="175"/>
      <c r="H731" s="176"/>
      <c r="I731" s="176"/>
      <c r="J731" s="176"/>
      <c r="K731" s="176"/>
      <c r="L731" s="177"/>
    </row>
    <row r="732" spans="1:12" ht="15.75" thickBot="1" x14ac:dyDescent="0.3">
      <c r="A732" s="402" t="s">
        <v>72</v>
      </c>
      <c r="B732" s="403"/>
      <c r="C732" s="403"/>
      <c r="D732" s="403"/>
      <c r="E732" s="403"/>
      <c r="F732" s="404"/>
      <c r="G732" s="404"/>
      <c r="H732" s="404"/>
      <c r="I732" s="404"/>
      <c r="J732" s="404"/>
      <c r="K732" s="404"/>
      <c r="L732" s="405"/>
    </row>
    <row r="733" spans="1:12" x14ac:dyDescent="0.25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</row>
    <row r="734" spans="1:12" x14ac:dyDescent="0.25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</row>
    <row r="735" spans="1:12" x14ac:dyDescent="0.25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</row>
    <row r="736" spans="1:12" x14ac:dyDescent="0.25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</row>
    <row r="737" spans="1:12" x14ac:dyDescent="0.25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</row>
    <row r="738" spans="1:12" x14ac:dyDescent="0.25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</row>
    <row r="739" spans="1:12" x14ac:dyDescent="0.25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</row>
    <row r="740" spans="1:12" x14ac:dyDescent="0.25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</row>
    <row r="741" spans="1:12" x14ac:dyDescent="0.25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</row>
    <row r="742" spans="1:12" x14ac:dyDescent="0.25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</row>
    <row r="743" spans="1:12" x14ac:dyDescent="0.25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</row>
    <row r="744" spans="1:12" x14ac:dyDescent="0.25">
      <c r="A744" s="393" t="s">
        <v>0</v>
      </c>
      <c r="B744" s="394"/>
      <c r="C744" s="394"/>
      <c r="D744" s="394"/>
      <c r="E744" s="394"/>
      <c r="F744" s="394"/>
      <c r="G744" s="394"/>
      <c r="H744" s="394"/>
      <c r="I744" s="394"/>
      <c r="J744" s="394"/>
      <c r="K744" s="394"/>
      <c r="L744" s="394"/>
    </row>
    <row r="745" spans="1:12" x14ac:dyDescent="0.25">
      <c r="A745" s="344" t="s">
        <v>24</v>
      </c>
      <c r="B745" s="344"/>
      <c r="C745" s="344"/>
      <c r="D745" s="344"/>
      <c r="E745" s="344"/>
      <c r="F745" s="344"/>
      <c r="G745" s="344"/>
      <c r="H745" s="344"/>
      <c r="I745" s="344"/>
      <c r="J745" s="344"/>
      <c r="K745" s="344"/>
      <c r="L745" s="344"/>
    </row>
    <row r="746" spans="1:12" ht="15.75" thickBot="1" x14ac:dyDescent="0.3">
      <c r="A746" s="369" t="s">
        <v>149</v>
      </c>
      <c r="B746" s="369"/>
      <c r="C746" s="369"/>
      <c r="D746" s="369"/>
      <c r="E746" s="369"/>
      <c r="F746" s="369"/>
      <c r="G746" s="369"/>
      <c r="H746" s="369"/>
      <c r="I746" s="369"/>
      <c r="J746" s="369"/>
      <c r="K746" s="369"/>
      <c r="L746" s="369"/>
    </row>
    <row r="747" spans="1:12" ht="15.75" thickBot="1" x14ac:dyDescent="0.3">
      <c r="A747" s="344" t="s">
        <v>1</v>
      </c>
      <c r="B747" s="344"/>
      <c r="C747" s="370" t="s">
        <v>37</v>
      </c>
      <c r="D747" s="371"/>
      <c r="E747" s="371"/>
      <c r="F747" s="371"/>
      <c r="G747" s="371"/>
      <c r="H747" s="371"/>
      <c r="I747" s="371"/>
      <c r="J747" s="371"/>
      <c r="K747" s="371"/>
      <c r="L747" s="372"/>
    </row>
    <row r="748" spans="1:12" x14ac:dyDescent="0.25">
      <c r="A748" s="344" t="s">
        <v>2</v>
      </c>
      <c r="B748" s="344"/>
      <c r="C748" s="373" t="s">
        <v>46</v>
      </c>
      <c r="D748" s="374"/>
      <c r="E748" s="374"/>
      <c r="F748" s="374"/>
      <c r="G748" s="374"/>
      <c r="H748" s="374"/>
      <c r="I748" s="374"/>
      <c r="J748" s="374"/>
      <c r="K748" s="374"/>
      <c r="L748" s="375"/>
    </row>
    <row r="749" spans="1:12" ht="15.75" thickBot="1" x14ac:dyDescent="0.3">
      <c r="A749" s="139"/>
      <c r="B749" s="139"/>
      <c r="C749" s="376"/>
      <c r="D749" s="377"/>
      <c r="E749" s="377"/>
      <c r="F749" s="377"/>
      <c r="G749" s="377"/>
      <c r="H749" s="377"/>
      <c r="I749" s="377"/>
      <c r="J749" s="377"/>
      <c r="K749" s="377"/>
      <c r="L749" s="378"/>
    </row>
    <row r="750" spans="1:12" x14ac:dyDescent="0.25">
      <c r="A750" s="379" t="s">
        <v>3</v>
      </c>
      <c r="B750" s="380"/>
      <c r="C750" s="380"/>
      <c r="D750" s="380"/>
      <c r="E750" s="381" t="s">
        <v>4</v>
      </c>
      <c r="F750" s="381"/>
      <c r="G750" s="381"/>
      <c r="H750" s="381"/>
      <c r="I750" s="382" t="s">
        <v>5</v>
      </c>
      <c r="J750" s="382"/>
      <c r="K750" s="382"/>
      <c r="L750" s="383"/>
    </row>
    <row r="751" spans="1:12" x14ac:dyDescent="0.25">
      <c r="A751" s="384" t="s">
        <v>6</v>
      </c>
      <c r="B751" s="385"/>
      <c r="C751" s="385"/>
      <c r="D751" s="386"/>
      <c r="E751" s="387"/>
      <c r="F751" s="387"/>
      <c r="G751" s="387"/>
      <c r="H751" s="387"/>
      <c r="I751" s="387"/>
      <c r="J751" s="387"/>
      <c r="K751" s="387"/>
      <c r="L751" s="388"/>
    </row>
    <row r="752" spans="1:12" x14ac:dyDescent="0.25">
      <c r="A752" s="395" t="s">
        <v>7</v>
      </c>
      <c r="B752" s="365"/>
      <c r="C752" s="365"/>
      <c r="D752" s="365"/>
      <c r="E752" s="140"/>
      <c r="F752" s="140"/>
      <c r="G752" s="140"/>
      <c r="H752" s="94">
        <v>2026</v>
      </c>
      <c r="I752" s="94">
        <v>2027</v>
      </c>
      <c r="J752" s="94">
        <v>2028</v>
      </c>
      <c r="K752" s="94">
        <v>2029</v>
      </c>
      <c r="L752" s="142" t="s">
        <v>8</v>
      </c>
    </row>
    <row r="753" spans="1:12" x14ac:dyDescent="0.25">
      <c r="A753" s="396" t="s">
        <v>9</v>
      </c>
      <c r="B753" s="397"/>
      <c r="C753" s="397"/>
      <c r="D753" s="143"/>
      <c r="E753" s="143"/>
      <c r="F753" s="143"/>
      <c r="G753" s="143"/>
      <c r="H753" s="144">
        <f>H758+H762+H766</f>
        <v>1040000</v>
      </c>
      <c r="I753" s="144">
        <f>I758+I762+I766</f>
        <v>1070000</v>
      </c>
      <c r="J753" s="144">
        <f>J758+J762+J766</f>
        <v>1120000</v>
      </c>
      <c r="K753" s="144">
        <f>K758+K762+K766</f>
        <v>1120000</v>
      </c>
      <c r="L753" s="145">
        <f>SUM(H753:K753)</f>
        <v>4350000</v>
      </c>
    </row>
    <row r="754" spans="1:12" ht="15.75" thickBot="1" x14ac:dyDescent="0.3">
      <c r="A754" s="182"/>
      <c r="B754" s="183"/>
      <c r="C754" s="398"/>
      <c r="D754" s="398"/>
      <c r="E754" s="398"/>
      <c r="F754" s="184"/>
      <c r="G754" s="184"/>
      <c r="H754" s="183"/>
      <c r="I754" s="183"/>
      <c r="J754" s="183"/>
      <c r="K754" s="183"/>
      <c r="L754" s="185"/>
    </row>
    <row r="755" spans="1:12" x14ac:dyDescent="0.25">
      <c r="A755" s="362" t="s">
        <v>10</v>
      </c>
      <c r="B755" s="364" t="s">
        <v>11</v>
      </c>
      <c r="C755" s="364"/>
      <c r="D755" s="364"/>
      <c r="E755" s="364"/>
      <c r="F755" s="364" t="s">
        <v>12</v>
      </c>
      <c r="G755" s="367" t="s">
        <v>13</v>
      </c>
      <c r="H755" s="341">
        <v>2026</v>
      </c>
      <c r="I755" s="341">
        <v>2027</v>
      </c>
      <c r="J755" s="341">
        <v>2028</v>
      </c>
      <c r="K755" s="341">
        <v>2029</v>
      </c>
      <c r="L755" s="360" t="s">
        <v>14</v>
      </c>
    </row>
    <row r="756" spans="1:12" x14ac:dyDescent="0.25">
      <c r="A756" s="363"/>
      <c r="B756" s="365"/>
      <c r="C756" s="365"/>
      <c r="D756" s="365"/>
      <c r="E756" s="365"/>
      <c r="F756" s="366"/>
      <c r="G756" s="368"/>
      <c r="H756" s="343"/>
      <c r="I756" s="342"/>
      <c r="J756" s="342"/>
      <c r="K756" s="342"/>
      <c r="L756" s="361"/>
    </row>
    <row r="757" spans="1:12" x14ac:dyDescent="0.25">
      <c r="A757" s="150" t="s">
        <v>15</v>
      </c>
      <c r="B757" s="151" t="s">
        <v>16</v>
      </c>
      <c r="C757" s="326" t="s">
        <v>405</v>
      </c>
      <c r="D757" s="326"/>
      <c r="E757" s="326"/>
      <c r="F757" s="152"/>
      <c r="G757" s="152" t="s">
        <v>17</v>
      </c>
      <c r="H757" s="153">
        <v>1</v>
      </c>
      <c r="I757" s="153">
        <v>1</v>
      </c>
      <c r="J757" s="153">
        <v>1</v>
      </c>
      <c r="K757" s="153">
        <v>1</v>
      </c>
      <c r="L757" s="154">
        <f>SUM(H757:K757)</f>
        <v>4</v>
      </c>
    </row>
    <row r="758" spans="1:12" x14ac:dyDescent="0.25">
      <c r="A758" s="155"/>
      <c r="B758" s="156" t="s">
        <v>18</v>
      </c>
      <c r="C758" s="333" t="s">
        <v>19</v>
      </c>
      <c r="D758" s="333"/>
      <c r="E758" s="333"/>
      <c r="F758" s="152"/>
      <c r="G758" s="152" t="s">
        <v>20</v>
      </c>
      <c r="H758" s="137">
        <v>220000</v>
      </c>
      <c r="I758" s="137">
        <v>250000</v>
      </c>
      <c r="J758" s="137">
        <v>250000</v>
      </c>
      <c r="K758" s="137">
        <v>250000</v>
      </c>
      <c r="L758" s="142">
        <f>SUM(H758:K758)</f>
        <v>970000</v>
      </c>
    </row>
    <row r="759" spans="1:12" x14ac:dyDescent="0.25">
      <c r="A759" s="155"/>
      <c r="B759" s="151" t="s">
        <v>21</v>
      </c>
      <c r="C759" s="333" t="s">
        <v>43</v>
      </c>
      <c r="D759" s="333"/>
      <c r="E759" s="333"/>
      <c r="F759" s="152"/>
      <c r="G759" s="152"/>
      <c r="H759" s="138"/>
      <c r="I759" s="138"/>
      <c r="J759" s="138"/>
      <c r="K759" s="138"/>
      <c r="L759" s="142"/>
    </row>
    <row r="760" spans="1:12" x14ac:dyDescent="0.25">
      <c r="A760" s="155"/>
      <c r="B760" s="156" t="s">
        <v>22</v>
      </c>
      <c r="C760" s="334" t="s">
        <v>40</v>
      </c>
      <c r="D760" s="334"/>
      <c r="E760" s="334"/>
      <c r="F760" s="152"/>
      <c r="G760" s="157"/>
      <c r="H760" s="158"/>
      <c r="I760" s="158"/>
      <c r="J760" s="158"/>
      <c r="K760" s="158"/>
      <c r="L760" s="159"/>
    </row>
    <row r="761" spans="1:12" x14ac:dyDescent="0.25">
      <c r="A761" s="150" t="s">
        <v>34</v>
      </c>
      <c r="B761" s="151" t="s">
        <v>16</v>
      </c>
      <c r="C761" s="326" t="s">
        <v>406</v>
      </c>
      <c r="D761" s="326"/>
      <c r="E761" s="326"/>
      <c r="F761" s="152"/>
      <c r="G761" s="152" t="s">
        <v>17</v>
      </c>
      <c r="H761" s="153">
        <v>1</v>
      </c>
      <c r="I761" s="153">
        <v>1</v>
      </c>
      <c r="J761" s="153">
        <v>1</v>
      </c>
      <c r="K761" s="153">
        <v>1</v>
      </c>
      <c r="L761" s="154">
        <f>SUM(H761:K761)</f>
        <v>4</v>
      </c>
    </row>
    <row r="762" spans="1:12" x14ac:dyDescent="0.25">
      <c r="A762" s="155"/>
      <c r="B762" s="156" t="s">
        <v>18</v>
      </c>
      <c r="C762" s="333" t="s">
        <v>35</v>
      </c>
      <c r="D762" s="333"/>
      <c r="E762" s="333"/>
      <c r="F762" s="152"/>
      <c r="G762" s="152" t="s">
        <v>20</v>
      </c>
      <c r="H762" s="160">
        <v>20000</v>
      </c>
      <c r="I762" s="160">
        <v>20000</v>
      </c>
      <c r="J762" s="160">
        <v>20000</v>
      </c>
      <c r="K762" s="160">
        <v>20000</v>
      </c>
      <c r="L762" s="142">
        <f>SUM(H762:K762)</f>
        <v>80000</v>
      </c>
    </row>
    <row r="763" spans="1:12" x14ac:dyDescent="0.25">
      <c r="A763" s="155"/>
      <c r="B763" s="151" t="s">
        <v>21</v>
      </c>
      <c r="C763" s="333" t="s">
        <v>43</v>
      </c>
      <c r="D763" s="333"/>
      <c r="E763" s="333"/>
      <c r="F763" s="152"/>
      <c r="G763" s="152"/>
      <c r="H763" s="138"/>
      <c r="I763" s="138"/>
      <c r="J763" s="138"/>
      <c r="K763" s="138"/>
      <c r="L763" s="142"/>
    </row>
    <row r="764" spans="1:12" x14ac:dyDescent="0.25">
      <c r="A764" s="155"/>
      <c r="B764" s="156" t="s">
        <v>22</v>
      </c>
      <c r="C764" s="334" t="s">
        <v>40</v>
      </c>
      <c r="D764" s="334"/>
      <c r="E764" s="334"/>
      <c r="F764" s="152"/>
      <c r="G764" s="157"/>
      <c r="H764" s="158"/>
      <c r="I764" s="158"/>
      <c r="J764" s="158"/>
      <c r="K764" s="158"/>
      <c r="L764" s="159"/>
    </row>
    <row r="765" spans="1:12" x14ac:dyDescent="0.25">
      <c r="A765" s="150" t="s">
        <v>15</v>
      </c>
      <c r="B765" s="151" t="s">
        <v>16</v>
      </c>
      <c r="C765" s="326" t="s">
        <v>407</v>
      </c>
      <c r="D765" s="326"/>
      <c r="E765" s="326"/>
      <c r="F765" s="152"/>
      <c r="G765" s="152" t="s">
        <v>17</v>
      </c>
      <c r="H765" s="153">
        <v>1</v>
      </c>
      <c r="I765" s="153">
        <v>1</v>
      </c>
      <c r="J765" s="153">
        <v>1</v>
      </c>
      <c r="K765" s="153">
        <v>1</v>
      </c>
      <c r="L765" s="154">
        <f>SUM(H765:K765)</f>
        <v>4</v>
      </c>
    </row>
    <row r="766" spans="1:12" x14ac:dyDescent="0.25">
      <c r="A766" s="155"/>
      <c r="B766" s="156" t="s">
        <v>18</v>
      </c>
      <c r="C766" s="333" t="s">
        <v>19</v>
      </c>
      <c r="D766" s="333"/>
      <c r="E766" s="333"/>
      <c r="F766" s="152"/>
      <c r="G766" s="152" t="s">
        <v>20</v>
      </c>
      <c r="H766" s="137">
        <v>800000</v>
      </c>
      <c r="I766" s="137">
        <v>800000</v>
      </c>
      <c r="J766" s="137">
        <v>850000</v>
      </c>
      <c r="K766" s="137">
        <v>850000</v>
      </c>
      <c r="L766" s="142">
        <f>SUM(H766:K766)</f>
        <v>3300000</v>
      </c>
    </row>
    <row r="767" spans="1:12" x14ac:dyDescent="0.25">
      <c r="A767" s="155"/>
      <c r="B767" s="151" t="s">
        <v>21</v>
      </c>
      <c r="C767" s="333" t="s">
        <v>43</v>
      </c>
      <c r="D767" s="333"/>
      <c r="E767" s="333"/>
      <c r="F767" s="152"/>
      <c r="G767" s="152"/>
      <c r="H767" s="138"/>
      <c r="I767" s="138"/>
      <c r="J767" s="138"/>
      <c r="K767" s="138"/>
      <c r="L767" s="142"/>
    </row>
    <row r="768" spans="1:12" x14ac:dyDescent="0.25">
      <c r="A768" s="155"/>
      <c r="B768" s="156" t="s">
        <v>22</v>
      </c>
      <c r="C768" s="334" t="s">
        <v>40</v>
      </c>
      <c r="D768" s="334"/>
      <c r="E768" s="334"/>
      <c r="F768" s="152"/>
      <c r="G768" s="157"/>
      <c r="H768" s="158"/>
      <c r="I768" s="158"/>
      <c r="J768" s="158"/>
      <c r="K768" s="158"/>
      <c r="L768" s="159"/>
    </row>
    <row r="769" spans="1:12" x14ac:dyDescent="0.25">
      <c r="A769" s="150"/>
      <c r="B769" s="151" t="s">
        <v>16</v>
      </c>
      <c r="C769" s="326"/>
      <c r="D769" s="326"/>
      <c r="E769" s="326"/>
      <c r="F769" s="152"/>
      <c r="G769" s="152" t="s">
        <v>17</v>
      </c>
      <c r="H769" s="153"/>
      <c r="I769" s="153"/>
      <c r="J769" s="153"/>
      <c r="K769" s="153"/>
      <c r="L769" s="154"/>
    </row>
    <row r="770" spans="1:12" x14ac:dyDescent="0.25">
      <c r="A770" s="155"/>
      <c r="B770" s="156" t="s">
        <v>18</v>
      </c>
      <c r="C770" s="333"/>
      <c r="D770" s="333"/>
      <c r="E770" s="333"/>
      <c r="F770" s="152"/>
      <c r="G770" s="152" t="s">
        <v>20</v>
      </c>
      <c r="H770" s="138"/>
      <c r="I770" s="138"/>
      <c r="J770" s="138"/>
      <c r="K770" s="138"/>
      <c r="L770" s="142"/>
    </row>
    <row r="771" spans="1:12" x14ac:dyDescent="0.25">
      <c r="A771" s="155"/>
      <c r="B771" s="151" t="s">
        <v>21</v>
      </c>
      <c r="C771" s="333"/>
      <c r="D771" s="333"/>
      <c r="E771" s="333"/>
      <c r="F771" s="152"/>
      <c r="G771" s="152"/>
      <c r="H771" s="138"/>
      <c r="I771" s="138"/>
      <c r="J771" s="138"/>
      <c r="K771" s="138"/>
      <c r="L771" s="142"/>
    </row>
    <row r="772" spans="1:12" x14ac:dyDescent="0.25">
      <c r="A772" s="155"/>
      <c r="B772" s="156" t="s">
        <v>22</v>
      </c>
      <c r="C772" s="334"/>
      <c r="D772" s="334"/>
      <c r="E772" s="334"/>
      <c r="F772" s="152"/>
      <c r="G772" s="157"/>
      <c r="H772" s="158"/>
      <c r="I772" s="158"/>
      <c r="J772" s="158"/>
      <c r="K772" s="158"/>
      <c r="L772" s="159"/>
    </row>
    <row r="773" spans="1:12" x14ac:dyDescent="0.25">
      <c r="A773" s="150"/>
      <c r="B773" s="151" t="s">
        <v>16</v>
      </c>
      <c r="C773" s="326"/>
      <c r="D773" s="326"/>
      <c r="E773" s="326"/>
      <c r="F773" s="152"/>
      <c r="G773" s="152" t="s">
        <v>17</v>
      </c>
      <c r="H773" s="153"/>
      <c r="I773" s="153"/>
      <c r="J773" s="153"/>
      <c r="K773" s="153"/>
      <c r="L773" s="154"/>
    </row>
    <row r="774" spans="1:12" x14ac:dyDescent="0.25">
      <c r="A774" s="155"/>
      <c r="B774" s="156" t="s">
        <v>18</v>
      </c>
      <c r="C774" s="333"/>
      <c r="D774" s="333"/>
      <c r="E774" s="333"/>
      <c r="F774" s="152"/>
      <c r="G774" s="152" t="s">
        <v>20</v>
      </c>
      <c r="H774" s="138"/>
      <c r="I774" s="138"/>
      <c r="J774" s="138"/>
      <c r="K774" s="138"/>
      <c r="L774" s="142"/>
    </row>
    <row r="775" spans="1:12" x14ac:dyDescent="0.25">
      <c r="A775" s="155"/>
      <c r="B775" s="151" t="s">
        <v>21</v>
      </c>
      <c r="C775" s="333"/>
      <c r="D775" s="333"/>
      <c r="E775" s="333"/>
      <c r="F775" s="152"/>
      <c r="G775" s="152"/>
      <c r="H775" s="138"/>
      <c r="I775" s="138"/>
      <c r="J775" s="138"/>
      <c r="K775" s="138"/>
      <c r="L775" s="142"/>
    </row>
    <row r="776" spans="1:12" ht="15.75" thickBot="1" x14ac:dyDescent="0.3">
      <c r="A776" s="179"/>
      <c r="B776" s="178" t="s">
        <v>22</v>
      </c>
      <c r="C776" s="399"/>
      <c r="D776" s="400"/>
      <c r="E776" s="401"/>
      <c r="F776" s="202"/>
      <c r="G776" s="203"/>
      <c r="H776" s="204"/>
      <c r="I776" s="205"/>
      <c r="J776" s="204"/>
      <c r="K776" s="205"/>
      <c r="L776" s="206"/>
    </row>
    <row r="777" spans="1:12" ht="15.75" thickBot="1" x14ac:dyDescent="0.3">
      <c r="A777" s="402" t="s">
        <v>72</v>
      </c>
      <c r="B777" s="403"/>
      <c r="C777" s="403"/>
      <c r="D777" s="403"/>
      <c r="E777" s="403"/>
      <c r="F777" s="404"/>
      <c r="G777" s="404"/>
      <c r="H777" s="404"/>
      <c r="I777" s="404"/>
      <c r="J777" s="404"/>
      <c r="K777" s="404"/>
      <c r="L777" s="405"/>
    </row>
    <row r="778" spans="1:12" x14ac:dyDescent="0.25">
      <c r="A778" s="7"/>
      <c r="B778" s="7"/>
      <c r="C778" s="7"/>
      <c r="D778" s="7"/>
      <c r="E778" s="7"/>
      <c r="F778" s="165"/>
      <c r="G778" s="165"/>
      <c r="H778" s="165"/>
      <c r="I778" s="165"/>
      <c r="J778" s="165"/>
      <c r="K778" s="165"/>
      <c r="L778" s="165"/>
    </row>
    <row r="779" spans="1:12" x14ac:dyDescent="0.25">
      <c r="A779" s="7"/>
      <c r="B779" s="7"/>
      <c r="C779" s="7"/>
      <c r="D779" s="7"/>
      <c r="E779" s="7"/>
      <c r="F779" s="165"/>
      <c r="G779" s="165"/>
      <c r="H779" s="165"/>
      <c r="I779" s="165"/>
      <c r="J779" s="165"/>
      <c r="K779" s="165"/>
      <c r="L779" s="165"/>
    </row>
    <row r="780" spans="1:12" x14ac:dyDescent="0.25">
      <c r="A780" s="165"/>
      <c r="B780" s="165"/>
      <c r="C780" s="165"/>
      <c r="D780" s="165"/>
      <c r="E780" s="165"/>
      <c r="F780" s="165"/>
      <c r="G780" s="165"/>
      <c r="H780" s="165"/>
      <c r="I780" s="165"/>
      <c r="J780" s="165"/>
      <c r="K780" s="165"/>
      <c r="L780" s="165"/>
    </row>
    <row r="781" spans="1:12" x14ac:dyDescent="0.25">
      <c r="A781" s="393" t="s">
        <v>0</v>
      </c>
      <c r="B781" s="394"/>
      <c r="C781" s="394"/>
      <c r="D781" s="394"/>
      <c r="E781" s="394"/>
      <c r="F781" s="394"/>
      <c r="G781" s="394"/>
      <c r="H781" s="394"/>
      <c r="I781" s="394"/>
      <c r="J781" s="394"/>
      <c r="K781" s="394"/>
      <c r="L781" s="394"/>
    </row>
    <row r="782" spans="1:12" x14ac:dyDescent="0.25">
      <c r="A782" s="344" t="s">
        <v>24</v>
      </c>
      <c r="B782" s="344"/>
      <c r="C782" s="344"/>
      <c r="D782" s="344"/>
      <c r="E782" s="344"/>
      <c r="F782" s="344"/>
      <c r="G782" s="344"/>
      <c r="H782" s="344"/>
      <c r="I782" s="344"/>
      <c r="J782" s="344"/>
      <c r="K782" s="344"/>
      <c r="L782" s="344"/>
    </row>
    <row r="783" spans="1:12" ht="15.75" thickBot="1" x14ac:dyDescent="0.3">
      <c r="A783" s="369" t="s">
        <v>149</v>
      </c>
      <c r="B783" s="369"/>
      <c r="C783" s="369"/>
      <c r="D783" s="369"/>
      <c r="E783" s="369"/>
      <c r="F783" s="369"/>
      <c r="G783" s="369"/>
      <c r="H783" s="369"/>
      <c r="I783" s="369"/>
      <c r="J783" s="369"/>
      <c r="K783" s="369"/>
      <c r="L783" s="369"/>
    </row>
    <row r="784" spans="1:12" ht="15.75" thickBot="1" x14ac:dyDescent="0.3">
      <c r="A784" s="344" t="s">
        <v>1</v>
      </c>
      <c r="B784" s="344"/>
      <c r="C784" s="370" t="s">
        <v>113</v>
      </c>
      <c r="D784" s="371"/>
      <c r="E784" s="371"/>
      <c r="F784" s="371"/>
      <c r="G784" s="371"/>
      <c r="H784" s="371"/>
      <c r="I784" s="371"/>
      <c r="J784" s="371"/>
      <c r="K784" s="371"/>
      <c r="L784" s="372"/>
    </row>
    <row r="785" spans="1:12" x14ac:dyDescent="0.25">
      <c r="A785" s="344" t="s">
        <v>2</v>
      </c>
      <c r="B785" s="344"/>
      <c r="C785" s="373" t="s">
        <v>114</v>
      </c>
      <c r="D785" s="374"/>
      <c r="E785" s="374"/>
      <c r="F785" s="374"/>
      <c r="G785" s="374"/>
      <c r="H785" s="374"/>
      <c r="I785" s="374"/>
      <c r="J785" s="374"/>
      <c r="K785" s="374"/>
      <c r="L785" s="375"/>
    </row>
    <row r="786" spans="1:12" ht="15.75" thickBot="1" x14ac:dyDescent="0.3">
      <c r="A786" s="167"/>
      <c r="B786" s="167"/>
      <c r="C786" s="376"/>
      <c r="D786" s="377"/>
      <c r="E786" s="377"/>
      <c r="F786" s="377"/>
      <c r="G786" s="377"/>
      <c r="H786" s="377"/>
      <c r="I786" s="377"/>
      <c r="J786" s="377"/>
      <c r="K786" s="377"/>
      <c r="L786" s="378"/>
    </row>
    <row r="787" spans="1:12" x14ac:dyDescent="0.25">
      <c r="A787" s="379" t="s">
        <v>3</v>
      </c>
      <c r="B787" s="380"/>
      <c r="C787" s="380"/>
      <c r="D787" s="380"/>
      <c r="E787" s="381" t="s">
        <v>4</v>
      </c>
      <c r="F787" s="381"/>
      <c r="G787" s="381"/>
      <c r="H787" s="381"/>
      <c r="I787" s="382" t="s">
        <v>5</v>
      </c>
      <c r="J787" s="382"/>
      <c r="K787" s="382"/>
      <c r="L787" s="383"/>
    </row>
    <row r="788" spans="1:12" x14ac:dyDescent="0.25">
      <c r="A788" s="384" t="s">
        <v>6</v>
      </c>
      <c r="B788" s="385"/>
      <c r="C788" s="385"/>
      <c r="D788" s="386"/>
      <c r="E788" s="387"/>
      <c r="F788" s="387"/>
      <c r="G788" s="387"/>
      <c r="H788" s="387"/>
      <c r="I788" s="387"/>
      <c r="J788" s="387"/>
      <c r="K788" s="387"/>
      <c r="L788" s="388"/>
    </row>
    <row r="789" spans="1:12" x14ac:dyDescent="0.25">
      <c r="A789" s="395" t="s">
        <v>7</v>
      </c>
      <c r="B789" s="365"/>
      <c r="C789" s="365"/>
      <c r="D789" s="365"/>
      <c r="E789" s="140"/>
      <c r="F789" s="140"/>
      <c r="G789" s="140"/>
      <c r="H789" s="94">
        <v>2026</v>
      </c>
      <c r="I789" s="94">
        <v>2027</v>
      </c>
      <c r="J789" s="94">
        <v>2028</v>
      </c>
      <c r="K789" s="94">
        <v>2029</v>
      </c>
      <c r="L789" s="142" t="s">
        <v>8</v>
      </c>
    </row>
    <row r="790" spans="1:12" x14ac:dyDescent="0.25">
      <c r="A790" s="396" t="s">
        <v>9</v>
      </c>
      <c r="B790" s="397"/>
      <c r="C790" s="397"/>
      <c r="D790" s="143"/>
      <c r="E790" s="143"/>
      <c r="F790" s="143"/>
      <c r="G790" s="143"/>
      <c r="H790" s="144">
        <f>H795+H799</f>
        <v>120000</v>
      </c>
      <c r="I790" s="144">
        <f>I795+I799</f>
        <v>120000</v>
      </c>
      <c r="J790" s="144">
        <f>J795+J799</f>
        <v>140000</v>
      </c>
      <c r="K790" s="144">
        <f>K795+K799</f>
        <v>140000</v>
      </c>
      <c r="L790" s="145">
        <f>SUM(H790:K790)</f>
        <v>520000</v>
      </c>
    </row>
    <row r="791" spans="1:12" ht="15.75" thickBot="1" x14ac:dyDescent="0.3">
      <c r="A791" s="182"/>
      <c r="B791" s="183"/>
      <c r="C791" s="398"/>
      <c r="D791" s="398"/>
      <c r="E791" s="398"/>
      <c r="F791" s="184"/>
      <c r="G791" s="184"/>
      <c r="H791" s="183"/>
      <c r="I791" s="183"/>
      <c r="J791" s="183"/>
      <c r="K791" s="183"/>
      <c r="L791" s="185"/>
    </row>
    <row r="792" spans="1:12" x14ac:dyDescent="0.25">
      <c r="A792" s="362" t="s">
        <v>10</v>
      </c>
      <c r="B792" s="364" t="s">
        <v>11</v>
      </c>
      <c r="C792" s="364"/>
      <c r="D792" s="364"/>
      <c r="E792" s="364"/>
      <c r="F792" s="364" t="s">
        <v>12</v>
      </c>
      <c r="G792" s="367" t="s">
        <v>13</v>
      </c>
      <c r="H792" s="341">
        <v>2026</v>
      </c>
      <c r="I792" s="341">
        <v>2027</v>
      </c>
      <c r="J792" s="341">
        <v>2028</v>
      </c>
      <c r="K792" s="341">
        <v>2029</v>
      </c>
      <c r="L792" s="360" t="s">
        <v>14</v>
      </c>
    </row>
    <row r="793" spans="1:12" x14ac:dyDescent="0.25">
      <c r="A793" s="363"/>
      <c r="B793" s="365"/>
      <c r="C793" s="365"/>
      <c r="D793" s="365"/>
      <c r="E793" s="365"/>
      <c r="F793" s="366"/>
      <c r="G793" s="368"/>
      <c r="H793" s="343"/>
      <c r="I793" s="342"/>
      <c r="J793" s="342"/>
      <c r="K793" s="342"/>
      <c r="L793" s="361"/>
    </row>
    <row r="794" spans="1:12" x14ac:dyDescent="0.25">
      <c r="A794" s="150" t="s">
        <v>15</v>
      </c>
      <c r="B794" s="151" t="s">
        <v>16</v>
      </c>
      <c r="C794" s="326" t="s">
        <v>408</v>
      </c>
      <c r="D794" s="326"/>
      <c r="E794" s="326"/>
      <c r="F794" s="152"/>
      <c r="G794" s="152" t="s">
        <v>17</v>
      </c>
      <c r="H794" s="153">
        <v>1</v>
      </c>
      <c r="I794" s="153">
        <v>1</v>
      </c>
      <c r="J794" s="153">
        <v>1</v>
      </c>
      <c r="K794" s="153">
        <v>1</v>
      </c>
      <c r="L794" s="154">
        <f>SUM(H794:K794)</f>
        <v>4</v>
      </c>
    </row>
    <row r="795" spans="1:12" x14ac:dyDescent="0.25">
      <c r="A795" s="155"/>
      <c r="B795" s="156" t="s">
        <v>18</v>
      </c>
      <c r="C795" s="333" t="s">
        <v>19</v>
      </c>
      <c r="D795" s="333"/>
      <c r="E795" s="333"/>
      <c r="F795" s="152"/>
      <c r="G795" s="152" t="s">
        <v>20</v>
      </c>
      <c r="H795" s="137">
        <v>100000</v>
      </c>
      <c r="I795" s="137">
        <v>100000</v>
      </c>
      <c r="J795" s="137">
        <v>120000</v>
      </c>
      <c r="K795" s="137">
        <v>120000</v>
      </c>
      <c r="L795" s="142">
        <f>SUM(H795:K795)</f>
        <v>440000</v>
      </c>
    </row>
    <row r="796" spans="1:12" x14ac:dyDescent="0.25">
      <c r="A796" s="155"/>
      <c r="B796" s="151" t="s">
        <v>21</v>
      </c>
      <c r="C796" s="333" t="s">
        <v>115</v>
      </c>
      <c r="D796" s="333"/>
      <c r="E796" s="333"/>
      <c r="F796" s="152"/>
      <c r="G796" s="152"/>
      <c r="H796" s="138"/>
      <c r="I796" s="138"/>
      <c r="J796" s="138"/>
      <c r="K796" s="138"/>
      <c r="L796" s="142"/>
    </row>
    <row r="797" spans="1:12" x14ac:dyDescent="0.25">
      <c r="A797" s="155"/>
      <c r="B797" s="156" t="s">
        <v>22</v>
      </c>
      <c r="C797" s="334" t="s">
        <v>116</v>
      </c>
      <c r="D797" s="334"/>
      <c r="E797" s="334"/>
      <c r="F797" s="152"/>
      <c r="G797" s="157"/>
      <c r="H797" s="158"/>
      <c r="I797" s="158"/>
      <c r="J797" s="158"/>
      <c r="K797" s="158"/>
      <c r="L797" s="159"/>
    </row>
    <row r="798" spans="1:12" x14ac:dyDescent="0.25">
      <c r="A798" s="150" t="s">
        <v>34</v>
      </c>
      <c r="B798" s="151" t="s">
        <v>16</v>
      </c>
      <c r="C798" s="326" t="s">
        <v>409</v>
      </c>
      <c r="D798" s="326"/>
      <c r="E798" s="326"/>
      <c r="F798" s="152"/>
      <c r="G798" s="152" t="s">
        <v>17</v>
      </c>
      <c r="H798" s="153">
        <v>1</v>
      </c>
      <c r="I798" s="153">
        <v>1</v>
      </c>
      <c r="J798" s="153">
        <v>1</v>
      </c>
      <c r="K798" s="153">
        <v>1</v>
      </c>
      <c r="L798" s="154">
        <f>SUM(H798:K798)</f>
        <v>4</v>
      </c>
    </row>
    <row r="799" spans="1:12" x14ac:dyDescent="0.25">
      <c r="A799" s="155"/>
      <c r="B799" s="156" t="s">
        <v>18</v>
      </c>
      <c r="C799" s="333" t="s">
        <v>117</v>
      </c>
      <c r="D799" s="333"/>
      <c r="E799" s="333"/>
      <c r="F799" s="152"/>
      <c r="G799" s="152" t="s">
        <v>20</v>
      </c>
      <c r="H799" s="137">
        <v>20000</v>
      </c>
      <c r="I799" s="137">
        <v>20000</v>
      </c>
      <c r="J799" s="137">
        <v>20000</v>
      </c>
      <c r="K799" s="137">
        <v>20000</v>
      </c>
      <c r="L799" s="142">
        <f>SUM(H799:K799)</f>
        <v>80000</v>
      </c>
    </row>
    <row r="800" spans="1:12" x14ac:dyDescent="0.25">
      <c r="A800" s="155"/>
      <c r="B800" s="151" t="s">
        <v>21</v>
      </c>
      <c r="C800" s="333" t="s">
        <v>115</v>
      </c>
      <c r="D800" s="333"/>
      <c r="E800" s="333"/>
      <c r="F800" s="152"/>
      <c r="G800" s="152"/>
      <c r="H800" s="138"/>
      <c r="I800" s="138"/>
      <c r="J800" s="138"/>
      <c r="K800" s="138"/>
      <c r="L800" s="142"/>
    </row>
    <row r="801" spans="1:12" x14ac:dyDescent="0.25">
      <c r="A801" s="155"/>
      <c r="B801" s="156" t="s">
        <v>22</v>
      </c>
      <c r="C801" s="334" t="s">
        <v>116</v>
      </c>
      <c r="D801" s="334"/>
      <c r="E801" s="334"/>
      <c r="F801" s="152"/>
      <c r="G801" s="157"/>
      <c r="H801" s="158"/>
      <c r="I801" s="158"/>
      <c r="J801" s="158"/>
      <c r="K801" s="158"/>
      <c r="L801" s="159"/>
    </row>
    <row r="802" spans="1:12" x14ac:dyDescent="0.25">
      <c r="A802" s="150"/>
      <c r="B802" s="151" t="s">
        <v>16</v>
      </c>
      <c r="C802" s="326"/>
      <c r="D802" s="326"/>
      <c r="E802" s="326"/>
      <c r="F802" s="152"/>
      <c r="G802" s="152" t="s">
        <v>17</v>
      </c>
      <c r="H802" s="153"/>
      <c r="I802" s="153"/>
      <c r="J802" s="153"/>
      <c r="K802" s="153"/>
      <c r="L802" s="154"/>
    </row>
    <row r="803" spans="1:12" x14ac:dyDescent="0.25">
      <c r="A803" s="155"/>
      <c r="B803" s="156" t="s">
        <v>18</v>
      </c>
      <c r="C803" s="333"/>
      <c r="D803" s="333"/>
      <c r="E803" s="333"/>
      <c r="F803" s="152"/>
      <c r="G803" s="152" t="s">
        <v>20</v>
      </c>
      <c r="H803" s="138"/>
      <c r="I803" s="138"/>
      <c r="J803" s="138"/>
      <c r="K803" s="138"/>
      <c r="L803" s="142"/>
    </row>
    <row r="804" spans="1:12" x14ac:dyDescent="0.25">
      <c r="A804" s="155"/>
      <c r="B804" s="151" t="s">
        <v>21</v>
      </c>
      <c r="C804" s="333"/>
      <c r="D804" s="333"/>
      <c r="E804" s="333"/>
      <c r="F804" s="152"/>
      <c r="G804" s="152"/>
      <c r="H804" s="138"/>
      <c r="I804" s="138"/>
      <c r="J804" s="138"/>
      <c r="K804" s="138"/>
      <c r="L804" s="142"/>
    </row>
    <row r="805" spans="1:12" x14ac:dyDescent="0.25">
      <c r="A805" s="155"/>
      <c r="B805" s="156" t="s">
        <v>22</v>
      </c>
      <c r="C805" s="334"/>
      <c r="D805" s="334"/>
      <c r="E805" s="334"/>
      <c r="F805" s="152"/>
      <c r="G805" s="157"/>
      <c r="H805" s="158"/>
      <c r="I805" s="158"/>
      <c r="J805" s="158"/>
      <c r="K805" s="158"/>
      <c r="L805" s="159"/>
    </row>
    <row r="806" spans="1:12" x14ac:dyDescent="0.25">
      <c r="A806" s="150"/>
      <c r="B806" s="151" t="s">
        <v>16</v>
      </c>
      <c r="C806" s="326"/>
      <c r="D806" s="326"/>
      <c r="E806" s="326"/>
      <c r="F806" s="152"/>
      <c r="G806" s="152" t="s">
        <v>17</v>
      </c>
      <c r="H806" s="153"/>
      <c r="I806" s="153"/>
      <c r="J806" s="153"/>
      <c r="K806" s="153"/>
      <c r="L806" s="154"/>
    </row>
    <row r="807" spans="1:12" x14ac:dyDescent="0.25">
      <c r="A807" s="155"/>
      <c r="B807" s="156" t="s">
        <v>18</v>
      </c>
      <c r="C807" s="333"/>
      <c r="D807" s="333"/>
      <c r="E807" s="333"/>
      <c r="F807" s="152"/>
      <c r="G807" s="152" t="s">
        <v>20</v>
      </c>
      <c r="H807" s="138"/>
      <c r="I807" s="138"/>
      <c r="J807" s="138"/>
      <c r="K807" s="138"/>
      <c r="L807" s="142"/>
    </row>
    <row r="808" spans="1:12" x14ac:dyDescent="0.25">
      <c r="A808" s="155"/>
      <c r="B808" s="151" t="s">
        <v>21</v>
      </c>
      <c r="C808" s="333"/>
      <c r="D808" s="333"/>
      <c r="E808" s="333"/>
      <c r="F808" s="152"/>
      <c r="G808" s="152"/>
      <c r="H808" s="138"/>
      <c r="I808" s="138"/>
      <c r="J808" s="138"/>
      <c r="K808" s="138"/>
      <c r="L808" s="142"/>
    </row>
    <row r="809" spans="1:12" x14ac:dyDescent="0.25">
      <c r="A809" s="155"/>
      <c r="B809" s="156" t="s">
        <v>22</v>
      </c>
      <c r="C809" s="334"/>
      <c r="D809" s="334"/>
      <c r="E809" s="334"/>
      <c r="F809" s="152"/>
      <c r="G809" s="157"/>
      <c r="H809" s="158"/>
      <c r="I809" s="158"/>
      <c r="J809" s="158"/>
      <c r="K809" s="158"/>
      <c r="L809" s="159"/>
    </row>
    <row r="810" spans="1:12" x14ac:dyDescent="0.25">
      <c r="A810" s="150"/>
      <c r="B810" s="151" t="s">
        <v>16</v>
      </c>
      <c r="C810" s="326"/>
      <c r="D810" s="326"/>
      <c r="E810" s="326"/>
      <c r="F810" s="152"/>
      <c r="G810" s="152" t="s">
        <v>17</v>
      </c>
      <c r="H810" s="153"/>
      <c r="I810" s="153"/>
      <c r="J810" s="153"/>
      <c r="K810" s="153"/>
      <c r="L810" s="154"/>
    </row>
    <row r="811" spans="1:12" x14ac:dyDescent="0.25">
      <c r="A811" s="155"/>
      <c r="B811" s="156" t="s">
        <v>18</v>
      </c>
      <c r="C811" s="333"/>
      <c r="D811" s="333"/>
      <c r="E811" s="333"/>
      <c r="F811" s="152"/>
      <c r="G811" s="152" t="s">
        <v>20</v>
      </c>
      <c r="H811" s="138"/>
      <c r="I811" s="138"/>
      <c r="J811" s="138"/>
      <c r="K811" s="138"/>
      <c r="L811" s="142"/>
    </row>
    <row r="812" spans="1:12" x14ac:dyDescent="0.25">
      <c r="A812" s="155"/>
      <c r="B812" s="151" t="s">
        <v>21</v>
      </c>
      <c r="C812" s="333"/>
      <c r="D812" s="333"/>
      <c r="E812" s="333"/>
      <c r="F812" s="152"/>
      <c r="G812" s="152"/>
      <c r="H812" s="138"/>
      <c r="I812" s="138"/>
      <c r="J812" s="138"/>
      <c r="K812" s="138"/>
      <c r="L812" s="142"/>
    </row>
    <row r="813" spans="1:12" ht="15.75" thickBot="1" x14ac:dyDescent="0.3">
      <c r="A813" s="172"/>
      <c r="B813" s="173" t="s">
        <v>22</v>
      </c>
      <c r="C813" s="340"/>
      <c r="D813" s="340"/>
      <c r="E813" s="340"/>
      <c r="F813" s="174"/>
      <c r="G813" s="175"/>
      <c r="H813" s="176"/>
      <c r="I813" s="176"/>
      <c r="J813" s="176"/>
      <c r="K813" s="176"/>
      <c r="L813" s="177"/>
    </row>
    <row r="814" spans="1:12" ht="15.75" thickBot="1" x14ac:dyDescent="0.3">
      <c r="A814" s="389" t="s">
        <v>72</v>
      </c>
      <c r="B814" s="390"/>
      <c r="C814" s="390"/>
      <c r="D814" s="390"/>
      <c r="E814" s="390"/>
      <c r="F814" s="391"/>
      <c r="G814" s="391"/>
      <c r="H814" s="391"/>
      <c r="I814" s="391"/>
      <c r="J814" s="391"/>
      <c r="K814" s="391"/>
      <c r="L814" s="392"/>
    </row>
    <row r="815" spans="1:12" x14ac:dyDescent="0.25">
      <c r="A815" s="165"/>
      <c r="B815" s="165"/>
      <c r="C815" s="165"/>
      <c r="D815" s="165"/>
      <c r="E815" s="165"/>
      <c r="F815" s="165"/>
      <c r="G815" s="165"/>
      <c r="H815" s="165"/>
      <c r="I815" s="165"/>
      <c r="J815" s="165"/>
      <c r="K815" s="165"/>
      <c r="L815" s="165"/>
    </row>
    <row r="816" spans="1:12" x14ac:dyDescent="0.25">
      <c r="A816" s="165"/>
      <c r="B816" s="165"/>
      <c r="C816" s="165"/>
      <c r="D816" s="165"/>
      <c r="E816" s="165"/>
      <c r="F816" s="165"/>
      <c r="G816" s="165"/>
      <c r="H816" s="165"/>
      <c r="I816" s="165"/>
      <c r="J816" s="165"/>
      <c r="K816" s="165"/>
      <c r="L816" s="165"/>
    </row>
    <row r="817" spans="1:12" x14ac:dyDescent="0.25">
      <c r="A817" s="393" t="s">
        <v>0</v>
      </c>
      <c r="B817" s="394"/>
      <c r="C817" s="394"/>
      <c r="D817" s="394"/>
      <c r="E817" s="394"/>
      <c r="F817" s="394"/>
      <c r="G817" s="394"/>
      <c r="H817" s="394"/>
      <c r="I817" s="394"/>
      <c r="J817" s="394"/>
      <c r="K817" s="394"/>
      <c r="L817" s="394"/>
    </row>
    <row r="818" spans="1:12" x14ac:dyDescent="0.25">
      <c r="A818" s="344" t="s">
        <v>24</v>
      </c>
      <c r="B818" s="344"/>
      <c r="C818" s="344"/>
      <c r="D818" s="344"/>
      <c r="E818" s="344"/>
      <c r="F818" s="344"/>
      <c r="G818" s="344"/>
      <c r="H818" s="344"/>
      <c r="I818" s="344"/>
      <c r="J818" s="344"/>
      <c r="K818" s="344"/>
      <c r="L818" s="344"/>
    </row>
    <row r="819" spans="1:12" ht="15.75" thickBot="1" x14ac:dyDescent="0.3">
      <c r="A819" s="369" t="s">
        <v>150</v>
      </c>
      <c r="B819" s="369"/>
      <c r="C819" s="369"/>
      <c r="D819" s="369"/>
      <c r="E819" s="369"/>
      <c r="F819" s="369"/>
      <c r="G819" s="369"/>
      <c r="H819" s="369"/>
      <c r="I819" s="369"/>
      <c r="J819" s="369"/>
      <c r="K819" s="369"/>
      <c r="L819" s="369"/>
    </row>
    <row r="820" spans="1:12" ht="15.75" thickBot="1" x14ac:dyDescent="0.3">
      <c r="A820" s="344" t="s">
        <v>1</v>
      </c>
      <c r="B820" s="344"/>
      <c r="C820" s="370" t="s">
        <v>118</v>
      </c>
      <c r="D820" s="371"/>
      <c r="E820" s="371"/>
      <c r="F820" s="371"/>
      <c r="G820" s="371"/>
      <c r="H820" s="371"/>
      <c r="I820" s="371"/>
      <c r="J820" s="371"/>
      <c r="K820" s="371"/>
      <c r="L820" s="372"/>
    </row>
    <row r="821" spans="1:12" x14ac:dyDescent="0.25">
      <c r="A821" s="344" t="s">
        <v>2</v>
      </c>
      <c r="B821" s="344"/>
      <c r="C821" s="373" t="s">
        <v>119</v>
      </c>
      <c r="D821" s="374"/>
      <c r="E821" s="374"/>
      <c r="F821" s="374"/>
      <c r="G821" s="374"/>
      <c r="H821" s="374"/>
      <c r="I821" s="374"/>
      <c r="J821" s="374"/>
      <c r="K821" s="374"/>
      <c r="L821" s="375"/>
    </row>
    <row r="822" spans="1:12" ht="15.75" thickBot="1" x14ac:dyDescent="0.3">
      <c r="A822" s="167"/>
      <c r="B822" s="167"/>
      <c r="C822" s="376"/>
      <c r="D822" s="377"/>
      <c r="E822" s="377"/>
      <c r="F822" s="377"/>
      <c r="G822" s="377"/>
      <c r="H822" s="377"/>
      <c r="I822" s="377"/>
      <c r="J822" s="377"/>
      <c r="K822" s="377"/>
      <c r="L822" s="378"/>
    </row>
    <row r="823" spans="1:12" x14ac:dyDescent="0.25">
      <c r="A823" s="379" t="s">
        <v>3</v>
      </c>
      <c r="B823" s="380"/>
      <c r="C823" s="380"/>
      <c r="D823" s="380"/>
      <c r="E823" s="381" t="s">
        <v>4</v>
      </c>
      <c r="F823" s="381"/>
      <c r="G823" s="381"/>
      <c r="H823" s="381"/>
      <c r="I823" s="382" t="s">
        <v>5</v>
      </c>
      <c r="J823" s="382"/>
      <c r="K823" s="382"/>
      <c r="L823" s="383"/>
    </row>
    <row r="824" spans="1:12" x14ac:dyDescent="0.25">
      <c r="A824" s="384" t="s">
        <v>6</v>
      </c>
      <c r="B824" s="385"/>
      <c r="C824" s="385"/>
      <c r="D824" s="386"/>
      <c r="E824" s="387"/>
      <c r="F824" s="387"/>
      <c r="G824" s="387"/>
      <c r="H824" s="387"/>
      <c r="I824" s="387"/>
      <c r="J824" s="387"/>
      <c r="K824" s="387"/>
      <c r="L824" s="388"/>
    </row>
    <row r="825" spans="1:12" x14ac:dyDescent="0.25">
      <c r="A825" s="395" t="s">
        <v>7</v>
      </c>
      <c r="B825" s="365"/>
      <c r="C825" s="365"/>
      <c r="D825" s="365"/>
      <c r="E825" s="140"/>
      <c r="F825" s="140"/>
      <c r="G825" s="140"/>
      <c r="H825" s="94">
        <v>2026</v>
      </c>
      <c r="I825" s="94">
        <v>2027</v>
      </c>
      <c r="J825" s="94">
        <v>2028</v>
      </c>
      <c r="K825" s="94">
        <v>2029</v>
      </c>
      <c r="L825" s="142" t="s">
        <v>8</v>
      </c>
    </row>
    <row r="826" spans="1:12" x14ac:dyDescent="0.25">
      <c r="A826" s="396" t="s">
        <v>9</v>
      </c>
      <c r="B826" s="397"/>
      <c r="C826" s="397"/>
      <c r="D826" s="143"/>
      <c r="E826" s="143"/>
      <c r="F826" s="143"/>
      <c r="G826" s="143"/>
      <c r="H826" s="144">
        <f>H831+H835</f>
        <v>120000</v>
      </c>
      <c r="I826" s="144">
        <f>I831+I835</f>
        <v>140000</v>
      </c>
      <c r="J826" s="144">
        <f>J831+J835</f>
        <v>170000</v>
      </c>
      <c r="K826" s="144">
        <f>K831+K835</f>
        <v>170000</v>
      </c>
      <c r="L826" s="145">
        <f>SUM(H826:K826)</f>
        <v>600000</v>
      </c>
    </row>
    <row r="827" spans="1:12" ht="15.75" thickBot="1" x14ac:dyDescent="0.3">
      <c r="A827" s="182"/>
      <c r="B827" s="183"/>
      <c r="C827" s="398"/>
      <c r="D827" s="398"/>
      <c r="E827" s="398"/>
      <c r="F827" s="184"/>
      <c r="G827" s="184"/>
      <c r="H827" s="183"/>
      <c r="I827" s="183"/>
      <c r="J827" s="183"/>
      <c r="K827" s="183"/>
      <c r="L827" s="185"/>
    </row>
    <row r="828" spans="1:12" x14ac:dyDescent="0.25">
      <c r="A828" s="362" t="s">
        <v>10</v>
      </c>
      <c r="B828" s="364" t="s">
        <v>11</v>
      </c>
      <c r="C828" s="364"/>
      <c r="D828" s="364"/>
      <c r="E828" s="364"/>
      <c r="F828" s="364" t="s">
        <v>12</v>
      </c>
      <c r="G828" s="367" t="s">
        <v>13</v>
      </c>
      <c r="H828" s="341">
        <v>2026</v>
      </c>
      <c r="I828" s="341">
        <v>2027</v>
      </c>
      <c r="J828" s="341">
        <v>2028</v>
      </c>
      <c r="K828" s="341">
        <v>2029</v>
      </c>
      <c r="L828" s="360" t="s">
        <v>14</v>
      </c>
    </row>
    <row r="829" spans="1:12" x14ac:dyDescent="0.25">
      <c r="A829" s="363"/>
      <c r="B829" s="365"/>
      <c r="C829" s="365"/>
      <c r="D829" s="365"/>
      <c r="E829" s="365"/>
      <c r="F829" s="366"/>
      <c r="G829" s="368"/>
      <c r="H829" s="343"/>
      <c r="I829" s="342"/>
      <c r="J829" s="342"/>
      <c r="K829" s="342"/>
      <c r="L829" s="361"/>
    </row>
    <row r="830" spans="1:12" x14ac:dyDescent="0.25">
      <c r="A830" s="150" t="s">
        <v>15</v>
      </c>
      <c r="B830" s="151" t="s">
        <v>16</v>
      </c>
      <c r="C830" s="326" t="s">
        <v>411</v>
      </c>
      <c r="D830" s="326"/>
      <c r="E830" s="326"/>
      <c r="F830" s="152"/>
      <c r="G830" s="152" t="s">
        <v>17</v>
      </c>
      <c r="H830" s="153">
        <v>1</v>
      </c>
      <c r="I830" s="153">
        <v>1</v>
      </c>
      <c r="J830" s="153">
        <v>1</v>
      </c>
      <c r="K830" s="153">
        <v>1</v>
      </c>
      <c r="L830" s="154">
        <f>SUM(H830:K830)</f>
        <v>4</v>
      </c>
    </row>
    <row r="831" spans="1:12" x14ac:dyDescent="0.25">
      <c r="A831" s="155"/>
      <c r="B831" s="156" t="s">
        <v>18</v>
      </c>
      <c r="C831" s="333" t="s">
        <v>19</v>
      </c>
      <c r="D831" s="333"/>
      <c r="E831" s="333"/>
      <c r="F831" s="152"/>
      <c r="G831" s="152" t="s">
        <v>20</v>
      </c>
      <c r="H831" s="137">
        <v>100000</v>
      </c>
      <c r="I831" s="137">
        <v>120000</v>
      </c>
      <c r="J831" s="137">
        <v>150000</v>
      </c>
      <c r="K831" s="137">
        <v>150000</v>
      </c>
      <c r="L831" s="142">
        <f>SUM(H831:K831)</f>
        <v>520000</v>
      </c>
    </row>
    <row r="832" spans="1:12" x14ac:dyDescent="0.25">
      <c r="A832" s="155"/>
      <c r="B832" s="151" t="s">
        <v>21</v>
      </c>
      <c r="C832" s="333" t="s">
        <v>115</v>
      </c>
      <c r="D832" s="333"/>
      <c r="E832" s="333"/>
      <c r="F832" s="152"/>
      <c r="G832" s="152"/>
      <c r="H832" s="138"/>
      <c r="I832" s="138"/>
      <c r="J832" s="138"/>
      <c r="K832" s="138"/>
      <c r="L832" s="142"/>
    </row>
    <row r="833" spans="1:12" x14ac:dyDescent="0.25">
      <c r="A833" s="155"/>
      <c r="B833" s="156" t="s">
        <v>22</v>
      </c>
      <c r="C833" s="334" t="s">
        <v>116</v>
      </c>
      <c r="D833" s="334"/>
      <c r="E833" s="334"/>
      <c r="F833" s="152"/>
      <c r="G833" s="157"/>
      <c r="H833" s="158"/>
      <c r="I833" s="158"/>
      <c r="J833" s="158"/>
      <c r="K833" s="158"/>
      <c r="L833" s="159"/>
    </row>
    <row r="834" spans="1:12" x14ac:dyDescent="0.25">
      <c r="A834" s="150" t="s">
        <v>34</v>
      </c>
      <c r="B834" s="151" t="s">
        <v>16</v>
      </c>
      <c r="C834" s="326" t="s">
        <v>410</v>
      </c>
      <c r="D834" s="326"/>
      <c r="E834" s="326"/>
      <c r="F834" s="152"/>
      <c r="G834" s="152" t="s">
        <v>17</v>
      </c>
      <c r="H834" s="153">
        <v>1</v>
      </c>
      <c r="I834" s="153">
        <v>1</v>
      </c>
      <c r="J834" s="153">
        <v>1</v>
      </c>
      <c r="K834" s="153">
        <v>1</v>
      </c>
      <c r="L834" s="154">
        <f>SUM(H834:K834)</f>
        <v>4</v>
      </c>
    </row>
    <row r="835" spans="1:12" x14ac:dyDescent="0.25">
      <c r="A835" s="155"/>
      <c r="B835" s="156" t="s">
        <v>18</v>
      </c>
      <c r="C835" s="333" t="s">
        <v>120</v>
      </c>
      <c r="D835" s="333"/>
      <c r="E835" s="333"/>
      <c r="F835" s="152"/>
      <c r="G835" s="152" t="s">
        <v>20</v>
      </c>
      <c r="H835" s="137">
        <v>20000</v>
      </c>
      <c r="I835" s="137">
        <v>20000</v>
      </c>
      <c r="J835" s="137">
        <v>20000</v>
      </c>
      <c r="K835" s="137">
        <v>20000</v>
      </c>
      <c r="L835" s="142">
        <f>SUM(H835:K835)</f>
        <v>80000</v>
      </c>
    </row>
    <row r="836" spans="1:12" x14ac:dyDescent="0.25">
      <c r="A836" s="155"/>
      <c r="B836" s="151" t="s">
        <v>21</v>
      </c>
      <c r="C836" s="333" t="s">
        <v>115</v>
      </c>
      <c r="D836" s="333"/>
      <c r="E836" s="333"/>
      <c r="F836" s="152"/>
      <c r="G836" s="152"/>
      <c r="H836" s="138"/>
      <c r="I836" s="138"/>
      <c r="J836" s="138"/>
      <c r="K836" s="138"/>
      <c r="L836" s="142"/>
    </row>
    <row r="837" spans="1:12" x14ac:dyDescent="0.25">
      <c r="A837" s="155"/>
      <c r="B837" s="156" t="s">
        <v>22</v>
      </c>
      <c r="C837" s="334" t="s">
        <v>116</v>
      </c>
      <c r="D837" s="334"/>
      <c r="E837" s="334"/>
      <c r="F837" s="152"/>
      <c r="G837" s="157"/>
      <c r="H837" s="158"/>
      <c r="I837" s="158"/>
      <c r="J837" s="158"/>
      <c r="K837" s="158"/>
      <c r="L837" s="159"/>
    </row>
    <row r="838" spans="1:12" x14ac:dyDescent="0.25">
      <c r="A838" s="150"/>
      <c r="B838" s="151" t="s">
        <v>16</v>
      </c>
      <c r="C838" s="326"/>
      <c r="D838" s="326"/>
      <c r="E838" s="326"/>
      <c r="F838" s="152"/>
      <c r="G838" s="152" t="s">
        <v>17</v>
      </c>
      <c r="H838" s="153"/>
      <c r="I838" s="153"/>
      <c r="J838" s="153"/>
      <c r="K838" s="153"/>
      <c r="L838" s="154"/>
    </row>
    <row r="839" spans="1:12" x14ac:dyDescent="0.25">
      <c r="A839" s="155"/>
      <c r="B839" s="156" t="s">
        <v>18</v>
      </c>
      <c r="C839" s="333"/>
      <c r="D839" s="333"/>
      <c r="E839" s="333"/>
      <c r="F839" s="152"/>
      <c r="G839" s="152" t="s">
        <v>20</v>
      </c>
      <c r="H839" s="138"/>
      <c r="I839" s="138"/>
      <c r="J839" s="138"/>
      <c r="K839" s="138"/>
      <c r="L839" s="142"/>
    </row>
    <row r="840" spans="1:12" x14ac:dyDescent="0.25">
      <c r="A840" s="155"/>
      <c r="B840" s="151" t="s">
        <v>21</v>
      </c>
      <c r="C840" s="333"/>
      <c r="D840" s="333"/>
      <c r="E840" s="333"/>
      <c r="F840" s="152"/>
      <c r="G840" s="152"/>
      <c r="H840" s="138"/>
      <c r="I840" s="138"/>
      <c r="J840" s="138"/>
      <c r="K840" s="138"/>
      <c r="L840" s="142"/>
    </row>
    <row r="841" spans="1:12" x14ac:dyDescent="0.25">
      <c r="A841" s="155"/>
      <c r="B841" s="156" t="s">
        <v>22</v>
      </c>
      <c r="C841" s="334"/>
      <c r="D841" s="334"/>
      <c r="E841" s="334"/>
      <c r="F841" s="152"/>
      <c r="G841" s="157"/>
      <c r="H841" s="158"/>
      <c r="I841" s="158"/>
      <c r="J841" s="158"/>
      <c r="K841" s="158"/>
      <c r="L841" s="159"/>
    </row>
    <row r="842" spans="1:12" x14ac:dyDescent="0.25">
      <c r="A842" s="150"/>
      <c r="B842" s="151" t="s">
        <v>16</v>
      </c>
      <c r="C842" s="326"/>
      <c r="D842" s="326"/>
      <c r="E842" s="326"/>
      <c r="F842" s="152"/>
      <c r="G842" s="152" t="s">
        <v>17</v>
      </c>
      <c r="H842" s="153"/>
      <c r="I842" s="153"/>
      <c r="J842" s="153"/>
      <c r="K842" s="153"/>
      <c r="L842" s="154"/>
    </row>
    <row r="843" spans="1:12" x14ac:dyDescent="0.25">
      <c r="A843" s="155"/>
      <c r="B843" s="156" t="s">
        <v>18</v>
      </c>
      <c r="C843" s="333"/>
      <c r="D843" s="333"/>
      <c r="E843" s="333"/>
      <c r="F843" s="152"/>
      <c r="G843" s="152" t="s">
        <v>20</v>
      </c>
      <c r="H843" s="138"/>
      <c r="I843" s="138"/>
      <c r="J843" s="138"/>
      <c r="K843" s="138"/>
      <c r="L843" s="142"/>
    </row>
    <row r="844" spans="1:12" x14ac:dyDescent="0.25">
      <c r="A844" s="155"/>
      <c r="B844" s="151" t="s">
        <v>21</v>
      </c>
      <c r="C844" s="333"/>
      <c r="D844" s="333"/>
      <c r="E844" s="333"/>
      <c r="F844" s="152"/>
      <c r="G844" s="152"/>
      <c r="H844" s="138"/>
      <c r="I844" s="138"/>
      <c r="J844" s="138"/>
      <c r="K844" s="138"/>
      <c r="L844" s="142"/>
    </row>
    <row r="845" spans="1:12" x14ac:dyDescent="0.25">
      <c r="A845" s="111"/>
      <c r="B845" s="112" t="s">
        <v>22</v>
      </c>
      <c r="C845" s="255"/>
      <c r="D845" s="255"/>
      <c r="E845" s="255"/>
      <c r="F845" s="108"/>
      <c r="G845" s="115"/>
      <c r="H845" s="116"/>
      <c r="I845" s="116"/>
      <c r="J845" s="116"/>
      <c r="K845" s="116"/>
      <c r="L845" s="131"/>
    </row>
    <row r="846" spans="1:12" x14ac:dyDescent="0.25">
      <c r="A846" s="106"/>
      <c r="B846" s="107" t="s">
        <v>16</v>
      </c>
      <c r="C846" s="253"/>
      <c r="D846" s="253"/>
      <c r="E846" s="253"/>
      <c r="F846" s="108"/>
      <c r="G846" s="108" t="s">
        <v>17</v>
      </c>
      <c r="H846" s="109"/>
      <c r="I846" s="109"/>
      <c r="J846" s="109"/>
      <c r="K846" s="109"/>
      <c r="L846" s="129"/>
    </row>
    <row r="847" spans="1:12" x14ac:dyDescent="0.25">
      <c r="A847" s="111"/>
      <c r="B847" s="112" t="s">
        <v>18</v>
      </c>
      <c r="C847" s="254"/>
      <c r="D847" s="254"/>
      <c r="E847" s="254"/>
      <c r="F847" s="108"/>
      <c r="G847" s="108" t="s">
        <v>20</v>
      </c>
      <c r="H847" s="114"/>
      <c r="I847" s="114"/>
      <c r="J847" s="114"/>
      <c r="K847" s="114"/>
      <c r="L847" s="124"/>
    </row>
    <row r="848" spans="1:12" x14ac:dyDescent="0.25">
      <c r="A848" s="111"/>
      <c r="B848" s="107" t="s">
        <v>21</v>
      </c>
      <c r="C848" s="254"/>
      <c r="D848" s="254"/>
      <c r="E848" s="254"/>
      <c r="F848" s="108"/>
      <c r="G848" s="108"/>
      <c r="H848" s="114"/>
      <c r="I848" s="114"/>
      <c r="J848" s="114"/>
      <c r="K848" s="114"/>
      <c r="L848" s="124"/>
    </row>
    <row r="849" spans="1:12" ht="15.75" thickBot="1" x14ac:dyDescent="0.3">
      <c r="A849" s="111"/>
      <c r="B849" s="112" t="s">
        <v>22</v>
      </c>
      <c r="C849" s="255"/>
      <c r="D849" s="255"/>
      <c r="E849" s="255"/>
      <c r="F849" s="108"/>
      <c r="G849" s="115"/>
      <c r="H849" s="116"/>
      <c r="I849" s="116"/>
      <c r="J849" s="116"/>
      <c r="K849" s="116"/>
      <c r="L849" s="131"/>
    </row>
    <row r="850" spans="1:12" ht="15.75" thickBot="1" x14ac:dyDescent="0.3">
      <c r="A850" s="345" t="s">
        <v>23</v>
      </c>
      <c r="B850" s="346"/>
      <c r="C850" s="346"/>
      <c r="D850" s="346"/>
      <c r="E850" s="346"/>
      <c r="F850" s="347"/>
      <c r="G850" s="347"/>
      <c r="H850" s="347"/>
      <c r="I850" s="347"/>
      <c r="J850" s="347"/>
      <c r="K850" s="347"/>
      <c r="L850" s="348"/>
    </row>
    <row r="851" spans="1:12" x14ac:dyDescent="0.25">
      <c r="A851" s="1"/>
      <c r="B851" s="1"/>
      <c r="C851" s="1"/>
      <c r="D851" s="1"/>
      <c r="E851" s="1"/>
      <c r="F851" s="88"/>
      <c r="G851" s="88"/>
      <c r="H851" s="88"/>
      <c r="I851" s="88"/>
      <c r="J851" s="88"/>
      <c r="K851" s="88"/>
      <c r="L851" s="88"/>
    </row>
    <row r="852" spans="1:12" x14ac:dyDescent="0.25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</row>
    <row r="853" spans="1:12" x14ac:dyDescent="0.25">
      <c r="A853" s="312" t="s">
        <v>0</v>
      </c>
      <c r="B853" s="332"/>
      <c r="C853" s="332"/>
      <c r="D853" s="332"/>
      <c r="E853" s="332"/>
      <c r="F853" s="332"/>
      <c r="G853" s="332"/>
      <c r="H853" s="332"/>
      <c r="I853" s="332"/>
      <c r="J853" s="332"/>
      <c r="K853" s="332"/>
      <c r="L853" s="332"/>
    </row>
    <row r="854" spans="1:12" x14ac:dyDescent="0.25">
      <c r="A854" s="344" t="s">
        <v>24</v>
      </c>
      <c r="B854" s="344"/>
      <c r="C854" s="344"/>
      <c r="D854" s="344"/>
      <c r="E854" s="344"/>
      <c r="F854" s="344"/>
      <c r="G854" s="344"/>
      <c r="H854" s="344"/>
      <c r="I854" s="344"/>
      <c r="J854" s="344"/>
      <c r="K854" s="344"/>
      <c r="L854" s="344"/>
    </row>
    <row r="855" spans="1:12" ht="15.75" thickBot="1" x14ac:dyDescent="0.3">
      <c r="A855" s="313" t="s">
        <v>151</v>
      </c>
      <c r="B855" s="313"/>
      <c r="C855" s="313"/>
      <c r="D855" s="313"/>
      <c r="E855" s="313"/>
      <c r="F855" s="313"/>
      <c r="G855" s="313"/>
      <c r="H855" s="313"/>
      <c r="I855" s="313"/>
      <c r="J855" s="313"/>
      <c r="K855" s="313"/>
      <c r="L855" s="313"/>
    </row>
    <row r="856" spans="1:12" ht="15.75" thickBot="1" x14ac:dyDescent="0.3">
      <c r="A856" s="286" t="s">
        <v>1</v>
      </c>
      <c r="B856" s="286"/>
      <c r="C856" s="314" t="s">
        <v>121</v>
      </c>
      <c r="D856" s="315"/>
      <c r="E856" s="315"/>
      <c r="F856" s="315"/>
      <c r="G856" s="315"/>
      <c r="H856" s="315"/>
      <c r="I856" s="315"/>
      <c r="J856" s="315"/>
      <c r="K856" s="315"/>
      <c r="L856" s="316"/>
    </row>
    <row r="857" spans="1:12" x14ac:dyDescent="0.25">
      <c r="A857" s="286" t="s">
        <v>2</v>
      </c>
      <c r="B857" s="286"/>
      <c r="C857" s="317" t="s">
        <v>122</v>
      </c>
      <c r="D857" s="318"/>
      <c r="E857" s="318"/>
      <c r="F857" s="318"/>
      <c r="G857" s="318"/>
      <c r="H857" s="318"/>
      <c r="I857" s="318"/>
      <c r="J857" s="318"/>
      <c r="K857" s="318"/>
      <c r="L857" s="319"/>
    </row>
    <row r="858" spans="1:12" ht="15.75" thickBot="1" x14ac:dyDescent="0.3">
      <c r="A858" s="135"/>
      <c r="B858" s="135"/>
      <c r="C858" s="320"/>
      <c r="D858" s="321"/>
      <c r="E858" s="321"/>
      <c r="F858" s="321"/>
      <c r="G858" s="321"/>
      <c r="H858" s="321"/>
      <c r="I858" s="321"/>
      <c r="J858" s="321"/>
      <c r="K858" s="321"/>
      <c r="L858" s="322"/>
    </row>
    <row r="859" spans="1:12" x14ac:dyDescent="0.25">
      <c r="A859" s="349" t="s">
        <v>3</v>
      </c>
      <c r="B859" s="350"/>
      <c r="C859" s="350"/>
      <c r="D859" s="350"/>
      <c r="E859" s="351" t="s">
        <v>4</v>
      </c>
      <c r="F859" s="351"/>
      <c r="G859" s="351"/>
      <c r="H859" s="351"/>
      <c r="I859" s="352" t="s">
        <v>5</v>
      </c>
      <c r="J859" s="352"/>
      <c r="K859" s="352"/>
      <c r="L859" s="353"/>
    </row>
    <row r="860" spans="1:12" x14ac:dyDescent="0.25">
      <c r="A860" s="337" t="s">
        <v>6</v>
      </c>
      <c r="B860" s="338"/>
      <c r="C860" s="338"/>
      <c r="D860" s="339"/>
      <c r="E860" s="354"/>
      <c r="F860" s="354"/>
      <c r="G860" s="354"/>
      <c r="H860" s="354"/>
      <c r="I860" s="354"/>
      <c r="J860" s="354"/>
      <c r="K860" s="354"/>
      <c r="L860" s="355"/>
    </row>
    <row r="861" spans="1:12" x14ac:dyDescent="0.25">
      <c r="A861" s="356" t="s">
        <v>7</v>
      </c>
      <c r="B861" s="336"/>
      <c r="C861" s="336"/>
      <c r="D861" s="336"/>
      <c r="E861" s="123"/>
      <c r="F861" s="123"/>
      <c r="G861" s="123"/>
      <c r="H861" s="94">
        <v>2026</v>
      </c>
      <c r="I861" s="94">
        <v>2027</v>
      </c>
      <c r="J861" s="94">
        <v>2028</v>
      </c>
      <c r="K861" s="94">
        <v>2029</v>
      </c>
      <c r="L861" s="124" t="s">
        <v>8</v>
      </c>
    </row>
    <row r="862" spans="1:12" x14ac:dyDescent="0.25">
      <c r="A862" s="357" t="s">
        <v>9</v>
      </c>
      <c r="B862" s="358"/>
      <c r="C862" s="358"/>
      <c r="D862" s="125"/>
      <c r="E862" s="125"/>
      <c r="F862" s="125"/>
      <c r="G862" s="125"/>
      <c r="H862" s="126">
        <f>H867+H871+H875+H879</f>
        <v>190000</v>
      </c>
      <c r="I862" s="126">
        <f>I867+I871+I875+I879</f>
        <v>190000</v>
      </c>
      <c r="J862" s="126">
        <f>J867+J871+J875+J879</f>
        <v>190000</v>
      </c>
      <c r="K862" s="126">
        <f>K867+K871+K875+K879</f>
        <v>240000</v>
      </c>
      <c r="L862" s="127">
        <f>SUM(H862:K862)</f>
        <v>810000</v>
      </c>
    </row>
    <row r="863" spans="1:12" ht="15.75" thickBot="1" x14ac:dyDescent="0.3">
      <c r="A863" s="102"/>
      <c r="B863" s="103"/>
      <c r="C863" s="359"/>
      <c r="D863" s="359"/>
      <c r="E863" s="359"/>
      <c r="F863" s="128"/>
      <c r="G863" s="128"/>
      <c r="H863" s="103"/>
      <c r="I863" s="103"/>
      <c r="J863" s="103"/>
      <c r="K863" s="103"/>
      <c r="L863" s="105"/>
    </row>
    <row r="864" spans="1:12" x14ac:dyDescent="0.25">
      <c r="A864" s="273" t="s">
        <v>10</v>
      </c>
      <c r="B864" s="281" t="s">
        <v>11</v>
      </c>
      <c r="C864" s="281"/>
      <c r="D864" s="281"/>
      <c r="E864" s="281"/>
      <c r="F864" s="281" t="s">
        <v>12</v>
      </c>
      <c r="G864" s="283" t="s">
        <v>13</v>
      </c>
      <c r="H864" s="341">
        <v>2026</v>
      </c>
      <c r="I864" s="341">
        <v>2027</v>
      </c>
      <c r="J864" s="341">
        <v>2028</v>
      </c>
      <c r="K864" s="341">
        <v>2029</v>
      </c>
      <c r="L864" s="261" t="s">
        <v>14</v>
      </c>
    </row>
    <row r="865" spans="1:12" x14ac:dyDescent="0.25">
      <c r="A865" s="274"/>
      <c r="B865" s="336"/>
      <c r="C865" s="336"/>
      <c r="D865" s="336"/>
      <c r="E865" s="336"/>
      <c r="F865" s="282"/>
      <c r="G865" s="284"/>
      <c r="H865" s="343"/>
      <c r="I865" s="342"/>
      <c r="J865" s="342"/>
      <c r="K865" s="342"/>
      <c r="L865" s="262"/>
    </row>
    <row r="866" spans="1:12" x14ac:dyDescent="0.25">
      <c r="A866" s="106" t="s">
        <v>15</v>
      </c>
      <c r="B866" s="107" t="s">
        <v>16</v>
      </c>
      <c r="C866" s="253" t="s">
        <v>412</v>
      </c>
      <c r="D866" s="253"/>
      <c r="E866" s="253"/>
      <c r="F866" s="108"/>
      <c r="G866" s="108" t="s">
        <v>17</v>
      </c>
      <c r="H866" s="109">
        <v>1</v>
      </c>
      <c r="I866" s="109">
        <v>1</v>
      </c>
      <c r="J866" s="109">
        <v>1</v>
      </c>
      <c r="K866" s="109">
        <v>1</v>
      </c>
      <c r="L866" s="129">
        <f>SUM(H866:K866)</f>
        <v>4</v>
      </c>
    </row>
    <row r="867" spans="1:12" x14ac:dyDescent="0.25">
      <c r="A867" s="111"/>
      <c r="B867" s="112" t="s">
        <v>18</v>
      </c>
      <c r="C867" s="254" t="s">
        <v>123</v>
      </c>
      <c r="D867" s="254"/>
      <c r="E867" s="254"/>
      <c r="F867" s="108"/>
      <c r="G867" s="108" t="s">
        <v>20</v>
      </c>
      <c r="H867" s="118">
        <v>20000</v>
      </c>
      <c r="I867" s="118">
        <v>20000</v>
      </c>
      <c r="J867" s="118">
        <v>20000</v>
      </c>
      <c r="K867" s="118">
        <v>20000</v>
      </c>
      <c r="L867" s="124">
        <f>SUM(H867:K867)</f>
        <v>80000</v>
      </c>
    </row>
    <row r="868" spans="1:12" x14ac:dyDescent="0.25">
      <c r="A868" s="111"/>
      <c r="B868" s="107" t="s">
        <v>21</v>
      </c>
      <c r="C868" s="254" t="s">
        <v>115</v>
      </c>
      <c r="D868" s="254"/>
      <c r="E868" s="254"/>
      <c r="F868" s="108"/>
      <c r="G868" s="108"/>
      <c r="H868" s="114"/>
      <c r="I868" s="114"/>
      <c r="J868" s="114"/>
      <c r="K868" s="114"/>
      <c r="L868" s="124"/>
    </row>
    <row r="869" spans="1:12" x14ac:dyDescent="0.25">
      <c r="A869" s="111"/>
      <c r="B869" s="112" t="s">
        <v>22</v>
      </c>
      <c r="C869" s="255" t="s">
        <v>124</v>
      </c>
      <c r="D869" s="255"/>
      <c r="E869" s="255"/>
      <c r="F869" s="108"/>
      <c r="G869" s="115"/>
      <c r="H869" s="116"/>
      <c r="I869" s="116"/>
      <c r="J869" s="116"/>
      <c r="K869" s="116"/>
      <c r="L869" s="131"/>
    </row>
    <row r="870" spans="1:12" x14ac:dyDescent="0.25">
      <c r="A870" s="106" t="s">
        <v>34</v>
      </c>
      <c r="B870" s="107" t="s">
        <v>16</v>
      </c>
      <c r="C870" s="253" t="s">
        <v>413</v>
      </c>
      <c r="D870" s="253"/>
      <c r="E870" s="253"/>
      <c r="F870" s="108"/>
      <c r="G870" s="108" t="s">
        <v>17</v>
      </c>
      <c r="H870" s="109">
        <v>1</v>
      </c>
      <c r="I870" s="109">
        <v>1</v>
      </c>
      <c r="J870" s="109">
        <v>1</v>
      </c>
      <c r="K870" s="109">
        <v>1</v>
      </c>
      <c r="L870" s="129">
        <f>SUM(H870:K870)</f>
        <v>4</v>
      </c>
    </row>
    <row r="871" spans="1:12" x14ac:dyDescent="0.25">
      <c r="A871" s="111"/>
      <c r="B871" s="112" t="s">
        <v>18</v>
      </c>
      <c r="C871" s="254" t="s">
        <v>125</v>
      </c>
      <c r="D871" s="254"/>
      <c r="E871" s="254"/>
      <c r="F871" s="108"/>
      <c r="G871" s="108" t="s">
        <v>20</v>
      </c>
      <c r="H871" s="134">
        <v>150000</v>
      </c>
      <c r="I871" s="134">
        <v>150000</v>
      </c>
      <c r="J871" s="134">
        <v>150000</v>
      </c>
      <c r="K871" s="134">
        <v>200000</v>
      </c>
      <c r="L871" s="124">
        <f>SUM(H871:K871)</f>
        <v>650000</v>
      </c>
    </row>
    <row r="872" spans="1:12" x14ac:dyDescent="0.25">
      <c r="A872" s="111"/>
      <c r="B872" s="107" t="s">
        <v>21</v>
      </c>
      <c r="C872" s="254" t="s">
        <v>115</v>
      </c>
      <c r="D872" s="254"/>
      <c r="E872" s="254"/>
      <c r="F872" s="108"/>
      <c r="G872" s="108"/>
      <c r="H872" s="114"/>
      <c r="I872" s="114"/>
      <c r="J872" s="114"/>
      <c r="K872" s="114"/>
      <c r="L872" s="124"/>
    </row>
    <row r="873" spans="1:12" x14ac:dyDescent="0.25">
      <c r="A873" s="111"/>
      <c r="B873" s="112" t="s">
        <v>22</v>
      </c>
      <c r="C873" s="255" t="s">
        <v>124</v>
      </c>
      <c r="D873" s="255"/>
      <c r="E873" s="255"/>
      <c r="F873" s="108"/>
      <c r="G873" s="115"/>
      <c r="H873" s="116"/>
      <c r="I873" s="116"/>
      <c r="J873" s="116"/>
      <c r="K873" s="116"/>
      <c r="L873" s="131"/>
    </row>
    <row r="874" spans="1:12" x14ac:dyDescent="0.25">
      <c r="A874" s="106" t="s">
        <v>34</v>
      </c>
      <c r="B874" s="107" t="s">
        <v>16</v>
      </c>
      <c r="C874" s="253" t="s">
        <v>414</v>
      </c>
      <c r="D874" s="253"/>
      <c r="E874" s="253"/>
      <c r="F874" s="108"/>
      <c r="G874" s="108" t="s">
        <v>17</v>
      </c>
      <c r="H874" s="109">
        <v>1</v>
      </c>
      <c r="I874" s="109">
        <v>1</v>
      </c>
      <c r="J874" s="109">
        <v>1</v>
      </c>
      <c r="K874" s="109">
        <v>1</v>
      </c>
      <c r="L874" s="129">
        <f>SUM(H874:K874)</f>
        <v>4</v>
      </c>
    </row>
    <row r="875" spans="1:12" x14ac:dyDescent="0.25">
      <c r="A875" s="111"/>
      <c r="B875" s="112" t="s">
        <v>18</v>
      </c>
      <c r="C875" s="254" t="s">
        <v>126</v>
      </c>
      <c r="D875" s="254"/>
      <c r="E875" s="254"/>
      <c r="F875" s="108"/>
      <c r="G875" s="108" t="s">
        <v>20</v>
      </c>
      <c r="H875" s="118">
        <v>10000</v>
      </c>
      <c r="I875" s="118">
        <v>10000</v>
      </c>
      <c r="J875" s="118">
        <v>10000</v>
      </c>
      <c r="K875" s="118">
        <v>10000</v>
      </c>
      <c r="L875" s="124">
        <f>SUM(H875:K875)</f>
        <v>40000</v>
      </c>
    </row>
    <row r="876" spans="1:12" x14ac:dyDescent="0.25">
      <c r="A876" s="111"/>
      <c r="B876" s="107" t="s">
        <v>21</v>
      </c>
      <c r="C876" s="254" t="s">
        <v>115</v>
      </c>
      <c r="D876" s="254"/>
      <c r="E876" s="254"/>
      <c r="F876" s="108"/>
      <c r="G876" s="108"/>
      <c r="H876" s="114"/>
      <c r="I876" s="114"/>
      <c r="J876" s="114"/>
      <c r="K876" s="114"/>
      <c r="L876" s="124"/>
    </row>
    <row r="877" spans="1:12" x14ac:dyDescent="0.25">
      <c r="A877" s="111"/>
      <c r="B877" s="112" t="s">
        <v>22</v>
      </c>
      <c r="C877" s="255" t="s">
        <v>124</v>
      </c>
      <c r="D877" s="255"/>
      <c r="E877" s="255"/>
      <c r="F877" s="108"/>
      <c r="G877" s="115"/>
      <c r="H877" s="116"/>
      <c r="I877" s="116"/>
      <c r="J877" s="116"/>
      <c r="K877" s="116"/>
      <c r="L877" s="131"/>
    </row>
    <row r="878" spans="1:12" x14ac:dyDescent="0.25">
      <c r="A878" s="106" t="s">
        <v>15</v>
      </c>
      <c r="B878" s="107" t="s">
        <v>16</v>
      </c>
      <c r="C878" s="253" t="s">
        <v>415</v>
      </c>
      <c r="D878" s="253"/>
      <c r="E878" s="253"/>
      <c r="F878" s="108"/>
      <c r="G878" s="108" t="s">
        <v>17</v>
      </c>
      <c r="H878" s="109">
        <v>1</v>
      </c>
      <c r="I878" s="109">
        <v>1</v>
      </c>
      <c r="J878" s="109">
        <v>1</v>
      </c>
      <c r="K878" s="109">
        <v>1</v>
      </c>
      <c r="L878" s="129">
        <f>SUM(H878:K878)</f>
        <v>4</v>
      </c>
    </row>
    <row r="879" spans="1:12" x14ac:dyDescent="0.25">
      <c r="A879" s="111"/>
      <c r="B879" s="112" t="s">
        <v>18</v>
      </c>
      <c r="C879" s="254" t="s">
        <v>127</v>
      </c>
      <c r="D879" s="254"/>
      <c r="E879" s="254"/>
      <c r="F879" s="108"/>
      <c r="G879" s="108" t="s">
        <v>20</v>
      </c>
      <c r="H879" s="118">
        <v>10000</v>
      </c>
      <c r="I879" s="118">
        <v>10000</v>
      </c>
      <c r="J879" s="118">
        <v>10000</v>
      </c>
      <c r="K879" s="118">
        <v>10000</v>
      </c>
      <c r="L879" s="124">
        <f>SUM(H879:K879)</f>
        <v>40000</v>
      </c>
    </row>
    <row r="880" spans="1:12" x14ac:dyDescent="0.25">
      <c r="A880" s="111"/>
      <c r="B880" s="107" t="s">
        <v>21</v>
      </c>
      <c r="C880" s="254" t="s">
        <v>115</v>
      </c>
      <c r="D880" s="254"/>
      <c r="E880" s="254"/>
      <c r="F880" s="108"/>
      <c r="G880" s="108"/>
      <c r="H880" s="114"/>
      <c r="I880" s="114"/>
      <c r="J880" s="114"/>
      <c r="K880" s="114"/>
      <c r="L880" s="124"/>
    </row>
    <row r="881" spans="1:12" x14ac:dyDescent="0.25">
      <c r="A881" s="111"/>
      <c r="B881" s="112" t="s">
        <v>22</v>
      </c>
      <c r="C881" s="255" t="s">
        <v>124</v>
      </c>
      <c r="D881" s="255"/>
      <c r="E881" s="255"/>
      <c r="F881" s="108"/>
      <c r="G881" s="115"/>
      <c r="H881" s="116"/>
      <c r="I881" s="116"/>
      <c r="J881" s="116"/>
      <c r="K881" s="116"/>
      <c r="L881" s="131"/>
    </row>
    <row r="882" spans="1:12" x14ac:dyDescent="0.25">
      <c r="A882" s="106"/>
      <c r="B882" s="107" t="s">
        <v>16</v>
      </c>
      <c r="C882" s="253"/>
      <c r="D882" s="253"/>
      <c r="E882" s="253"/>
      <c r="F882" s="108"/>
      <c r="G882" s="108" t="s">
        <v>17</v>
      </c>
      <c r="H882" s="109"/>
      <c r="I882" s="109"/>
      <c r="J882" s="109"/>
      <c r="K882" s="109"/>
      <c r="L882" s="129"/>
    </row>
    <row r="883" spans="1:12" x14ac:dyDescent="0.25">
      <c r="A883" s="111"/>
      <c r="B883" s="112" t="s">
        <v>18</v>
      </c>
      <c r="C883" s="254"/>
      <c r="D883" s="254"/>
      <c r="E883" s="254"/>
      <c r="F883" s="108"/>
      <c r="G883" s="108" t="s">
        <v>20</v>
      </c>
      <c r="H883" s="114"/>
      <c r="I883" s="114"/>
      <c r="J883" s="114"/>
      <c r="K883" s="114"/>
      <c r="L883" s="124"/>
    </row>
    <row r="884" spans="1:12" x14ac:dyDescent="0.25">
      <c r="A884" s="111"/>
      <c r="B884" s="107" t="s">
        <v>21</v>
      </c>
      <c r="C884" s="254"/>
      <c r="D884" s="254"/>
      <c r="E884" s="254"/>
      <c r="F884" s="108"/>
      <c r="G884" s="108"/>
      <c r="H884" s="114"/>
      <c r="I884" s="114"/>
      <c r="J884" s="114"/>
      <c r="K884" s="114"/>
      <c r="L884" s="124"/>
    </row>
    <row r="885" spans="1:12" ht="15.75" thickBot="1" x14ac:dyDescent="0.3">
      <c r="A885" s="111"/>
      <c r="B885" s="112" t="s">
        <v>22</v>
      </c>
      <c r="C885" s="255"/>
      <c r="D885" s="255"/>
      <c r="E885" s="255"/>
      <c r="F885" s="108"/>
      <c r="G885" s="115"/>
      <c r="H885" s="116"/>
      <c r="I885" s="116"/>
      <c r="J885" s="116"/>
      <c r="K885" s="116"/>
      <c r="L885" s="131"/>
    </row>
    <row r="886" spans="1:12" ht="15.75" thickBot="1" x14ac:dyDescent="0.3">
      <c r="A886" s="345" t="s">
        <v>23</v>
      </c>
      <c r="B886" s="346"/>
      <c r="C886" s="346"/>
      <c r="D886" s="346"/>
      <c r="E886" s="346"/>
      <c r="F886" s="347"/>
      <c r="G886" s="347"/>
      <c r="H886" s="347"/>
      <c r="I886" s="347"/>
      <c r="J886" s="347"/>
      <c r="K886" s="347"/>
      <c r="L886" s="348"/>
    </row>
    <row r="887" spans="1:12" x14ac:dyDescent="0.25">
      <c r="A887" s="1"/>
      <c r="B887" s="1"/>
      <c r="C887" s="1"/>
      <c r="D887" s="1"/>
      <c r="E887" s="1"/>
      <c r="F887" s="88"/>
      <c r="G887" s="88"/>
      <c r="H887" s="88"/>
      <c r="I887" s="88"/>
      <c r="J887" s="88"/>
      <c r="K887" s="88"/>
      <c r="L887" s="88"/>
    </row>
    <row r="888" spans="1:12" x14ac:dyDescent="0.25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</row>
    <row r="889" spans="1:12" x14ac:dyDescent="0.25">
      <c r="A889" s="312" t="s">
        <v>0</v>
      </c>
      <c r="B889" s="332"/>
      <c r="C889" s="332"/>
      <c r="D889" s="332"/>
      <c r="E889" s="332"/>
      <c r="F889" s="332"/>
      <c r="G889" s="332"/>
      <c r="H889" s="332"/>
      <c r="I889" s="332"/>
      <c r="J889" s="332"/>
      <c r="K889" s="332"/>
      <c r="L889" s="332"/>
    </row>
    <row r="890" spans="1:12" x14ac:dyDescent="0.25">
      <c r="A890" s="344" t="s">
        <v>24</v>
      </c>
      <c r="B890" s="344"/>
      <c r="C890" s="344"/>
      <c r="D890" s="344"/>
      <c r="E890" s="344"/>
      <c r="F890" s="344"/>
      <c r="G890" s="344"/>
      <c r="H890" s="344"/>
      <c r="I890" s="344"/>
      <c r="J890" s="344"/>
      <c r="K890" s="344"/>
      <c r="L890" s="344"/>
    </row>
    <row r="891" spans="1:12" ht="15.75" thickBot="1" x14ac:dyDescent="0.3">
      <c r="A891" s="313" t="s">
        <v>152</v>
      </c>
      <c r="B891" s="313"/>
      <c r="C891" s="313"/>
      <c r="D891" s="313"/>
      <c r="E891" s="313"/>
      <c r="F891" s="313"/>
      <c r="G891" s="313"/>
      <c r="H891" s="313"/>
      <c r="I891" s="313"/>
      <c r="J891" s="313"/>
      <c r="K891" s="313"/>
      <c r="L891" s="313"/>
    </row>
    <row r="892" spans="1:12" ht="15.75" thickBot="1" x14ac:dyDescent="0.3">
      <c r="A892" s="286" t="s">
        <v>1</v>
      </c>
      <c r="B892" s="286"/>
      <c r="C892" s="314" t="s">
        <v>128</v>
      </c>
      <c r="D892" s="315"/>
      <c r="E892" s="315"/>
      <c r="F892" s="315"/>
      <c r="G892" s="315"/>
      <c r="H892" s="315"/>
      <c r="I892" s="315"/>
      <c r="J892" s="315"/>
      <c r="K892" s="315"/>
      <c r="L892" s="316"/>
    </row>
    <row r="893" spans="1:12" x14ac:dyDescent="0.25">
      <c r="A893" s="286" t="s">
        <v>2</v>
      </c>
      <c r="B893" s="286"/>
      <c r="C893" s="317" t="s">
        <v>129</v>
      </c>
      <c r="D893" s="318"/>
      <c r="E893" s="318"/>
      <c r="F893" s="318"/>
      <c r="G893" s="318"/>
      <c r="H893" s="318"/>
      <c r="I893" s="318"/>
      <c r="J893" s="318"/>
      <c r="K893" s="318"/>
      <c r="L893" s="319"/>
    </row>
    <row r="894" spans="1:12" ht="15.75" thickBot="1" x14ac:dyDescent="0.3">
      <c r="A894" s="135"/>
      <c r="B894" s="135"/>
      <c r="C894" s="320"/>
      <c r="D894" s="321"/>
      <c r="E894" s="321"/>
      <c r="F894" s="321"/>
      <c r="G894" s="321"/>
      <c r="H894" s="321"/>
      <c r="I894" s="321"/>
      <c r="J894" s="321"/>
      <c r="K894" s="321"/>
      <c r="L894" s="322"/>
    </row>
    <row r="895" spans="1:12" x14ac:dyDescent="0.25">
      <c r="A895" s="349" t="s">
        <v>3</v>
      </c>
      <c r="B895" s="350"/>
      <c r="C895" s="350"/>
      <c r="D895" s="350"/>
      <c r="E895" s="351" t="s">
        <v>4</v>
      </c>
      <c r="F895" s="351"/>
      <c r="G895" s="351"/>
      <c r="H895" s="351"/>
      <c r="I895" s="352" t="s">
        <v>5</v>
      </c>
      <c r="J895" s="352"/>
      <c r="K895" s="352"/>
      <c r="L895" s="353"/>
    </row>
    <row r="896" spans="1:12" x14ac:dyDescent="0.25">
      <c r="A896" s="337" t="s">
        <v>6</v>
      </c>
      <c r="B896" s="338"/>
      <c r="C896" s="338"/>
      <c r="D896" s="339"/>
      <c r="E896" s="354"/>
      <c r="F896" s="354"/>
      <c r="G896" s="354"/>
      <c r="H896" s="354"/>
      <c r="I896" s="354"/>
      <c r="J896" s="354"/>
      <c r="K896" s="354"/>
      <c r="L896" s="355"/>
    </row>
    <row r="897" spans="1:12" x14ac:dyDescent="0.25">
      <c r="A897" s="356" t="s">
        <v>7</v>
      </c>
      <c r="B897" s="336"/>
      <c r="C897" s="336"/>
      <c r="D897" s="336"/>
      <c r="E897" s="123"/>
      <c r="F897" s="123"/>
      <c r="G897" s="123"/>
      <c r="H897" s="94">
        <v>2026</v>
      </c>
      <c r="I897" s="94">
        <v>2027</v>
      </c>
      <c r="J897" s="94">
        <v>2028</v>
      </c>
      <c r="K897" s="94">
        <v>2029</v>
      </c>
      <c r="L897" s="124" t="s">
        <v>8</v>
      </c>
    </row>
    <row r="898" spans="1:12" x14ac:dyDescent="0.25">
      <c r="A898" s="357" t="s">
        <v>9</v>
      </c>
      <c r="B898" s="358"/>
      <c r="C898" s="358"/>
      <c r="D898" s="125"/>
      <c r="E898" s="125"/>
      <c r="F898" s="125"/>
      <c r="G898" s="125"/>
      <c r="H898" s="126">
        <f>H903+H907</f>
        <v>30000</v>
      </c>
      <c r="I898" s="126">
        <f>I903+I907</f>
        <v>30000</v>
      </c>
      <c r="J898" s="126">
        <f>J903+J907</f>
        <v>30000</v>
      </c>
      <c r="K898" s="126">
        <f>K903+K907</f>
        <v>30000</v>
      </c>
      <c r="L898" s="127">
        <f>SUM(H898:K898)</f>
        <v>120000</v>
      </c>
    </row>
    <row r="899" spans="1:12" ht="15.75" thickBot="1" x14ac:dyDescent="0.3">
      <c r="A899" s="102"/>
      <c r="B899" s="103"/>
      <c r="C899" s="359"/>
      <c r="D899" s="359"/>
      <c r="E899" s="359"/>
      <c r="F899" s="128"/>
      <c r="G899" s="128"/>
      <c r="H899" s="103"/>
      <c r="I899" s="103"/>
      <c r="J899" s="103"/>
      <c r="K899" s="103"/>
      <c r="L899" s="105"/>
    </row>
    <row r="900" spans="1:12" x14ac:dyDescent="0.25">
      <c r="A900" s="273" t="s">
        <v>10</v>
      </c>
      <c r="B900" s="281" t="s">
        <v>11</v>
      </c>
      <c r="C900" s="281"/>
      <c r="D900" s="281"/>
      <c r="E900" s="281"/>
      <c r="F900" s="281" t="s">
        <v>12</v>
      </c>
      <c r="G900" s="283" t="s">
        <v>13</v>
      </c>
      <c r="H900" s="341">
        <v>2026</v>
      </c>
      <c r="I900" s="341">
        <v>2027</v>
      </c>
      <c r="J900" s="341">
        <v>2028</v>
      </c>
      <c r="K900" s="341">
        <v>2029</v>
      </c>
      <c r="L900" s="261" t="s">
        <v>14</v>
      </c>
    </row>
    <row r="901" spans="1:12" x14ac:dyDescent="0.25">
      <c r="A901" s="274"/>
      <c r="B901" s="336"/>
      <c r="C901" s="336"/>
      <c r="D901" s="336"/>
      <c r="E901" s="336"/>
      <c r="F901" s="282"/>
      <c r="G901" s="284"/>
      <c r="H901" s="343"/>
      <c r="I901" s="342"/>
      <c r="J901" s="342"/>
      <c r="K901" s="342"/>
      <c r="L901" s="262"/>
    </row>
    <row r="902" spans="1:12" x14ac:dyDescent="0.25">
      <c r="A902" s="106" t="s">
        <v>34</v>
      </c>
      <c r="B902" s="107" t="s">
        <v>16</v>
      </c>
      <c r="C902" s="253" t="s">
        <v>416</v>
      </c>
      <c r="D902" s="253"/>
      <c r="E902" s="253"/>
      <c r="F902" s="108"/>
      <c r="G902" s="108" t="s">
        <v>17</v>
      </c>
      <c r="H902" s="109">
        <v>1</v>
      </c>
      <c r="I902" s="109">
        <v>1</v>
      </c>
      <c r="J902" s="109">
        <v>1</v>
      </c>
      <c r="K902" s="109">
        <v>1</v>
      </c>
      <c r="L902" s="129">
        <f>SUM(H902:K902)</f>
        <v>4</v>
      </c>
    </row>
    <row r="903" spans="1:12" x14ac:dyDescent="0.25">
      <c r="A903" s="111"/>
      <c r="B903" s="112" t="s">
        <v>18</v>
      </c>
      <c r="C903" s="254" t="s">
        <v>130</v>
      </c>
      <c r="D903" s="254"/>
      <c r="E903" s="254"/>
      <c r="F903" s="108"/>
      <c r="G903" s="108" t="s">
        <v>20</v>
      </c>
      <c r="H903" s="118">
        <v>20000</v>
      </c>
      <c r="I903" s="118">
        <v>20000</v>
      </c>
      <c r="J903" s="118">
        <v>20000</v>
      </c>
      <c r="K903" s="118">
        <v>20000</v>
      </c>
      <c r="L903" s="124">
        <f>SUM(H903:K903)</f>
        <v>80000</v>
      </c>
    </row>
    <row r="904" spans="1:12" x14ac:dyDescent="0.25">
      <c r="A904" s="111"/>
      <c r="B904" s="107" t="s">
        <v>21</v>
      </c>
      <c r="C904" s="254" t="s">
        <v>131</v>
      </c>
      <c r="D904" s="254"/>
      <c r="E904" s="254"/>
      <c r="F904" s="108"/>
      <c r="G904" s="108"/>
      <c r="H904" s="114"/>
      <c r="I904" s="114"/>
      <c r="J904" s="114"/>
      <c r="K904" s="114"/>
      <c r="L904" s="124"/>
    </row>
    <row r="905" spans="1:12" x14ac:dyDescent="0.25">
      <c r="A905" s="111"/>
      <c r="B905" s="112" t="s">
        <v>22</v>
      </c>
      <c r="C905" s="254" t="s">
        <v>132</v>
      </c>
      <c r="D905" s="254"/>
      <c r="E905" s="254"/>
      <c r="F905" s="108"/>
      <c r="G905" s="115"/>
      <c r="H905" s="116"/>
      <c r="I905" s="116"/>
      <c r="J905" s="116"/>
      <c r="K905" s="116"/>
      <c r="L905" s="131"/>
    </row>
    <row r="906" spans="1:12" x14ac:dyDescent="0.25">
      <c r="A906" s="106" t="s">
        <v>34</v>
      </c>
      <c r="B906" s="107" t="s">
        <v>16</v>
      </c>
      <c r="C906" s="253" t="s">
        <v>417</v>
      </c>
      <c r="D906" s="253"/>
      <c r="E906" s="253"/>
      <c r="F906" s="108"/>
      <c r="G906" s="108" t="s">
        <v>17</v>
      </c>
      <c r="H906" s="109">
        <v>1</v>
      </c>
      <c r="I906" s="109">
        <v>1</v>
      </c>
      <c r="J906" s="109">
        <v>1</v>
      </c>
      <c r="K906" s="109">
        <v>1</v>
      </c>
      <c r="L906" s="129">
        <f>SUM(H906:K906)</f>
        <v>4</v>
      </c>
    </row>
    <row r="907" spans="1:12" x14ac:dyDescent="0.25">
      <c r="A907" s="111"/>
      <c r="B907" s="112" t="s">
        <v>18</v>
      </c>
      <c r="C907" s="254" t="s">
        <v>133</v>
      </c>
      <c r="D907" s="254"/>
      <c r="E907" s="254"/>
      <c r="F907" s="108"/>
      <c r="G907" s="108" t="s">
        <v>20</v>
      </c>
      <c r="H907" s="118">
        <v>10000</v>
      </c>
      <c r="I907" s="118">
        <v>10000</v>
      </c>
      <c r="J907" s="118">
        <v>10000</v>
      </c>
      <c r="K907" s="118">
        <v>10000</v>
      </c>
      <c r="L907" s="124">
        <f>SUM(H907:K907)</f>
        <v>40000</v>
      </c>
    </row>
    <row r="908" spans="1:12" x14ac:dyDescent="0.25">
      <c r="A908" s="111"/>
      <c r="B908" s="107" t="s">
        <v>21</v>
      </c>
      <c r="C908" s="254" t="s">
        <v>131</v>
      </c>
      <c r="D908" s="254"/>
      <c r="E908" s="254"/>
      <c r="F908" s="108"/>
      <c r="G908" s="108"/>
      <c r="H908" s="114"/>
      <c r="I908" s="114"/>
      <c r="J908" s="114"/>
      <c r="K908" s="114"/>
      <c r="L908" s="124"/>
    </row>
    <row r="909" spans="1:12" x14ac:dyDescent="0.25">
      <c r="A909" s="111"/>
      <c r="B909" s="112" t="s">
        <v>22</v>
      </c>
      <c r="C909" s="254" t="s">
        <v>132</v>
      </c>
      <c r="D909" s="254"/>
      <c r="E909" s="254"/>
      <c r="F909" s="108"/>
      <c r="G909" s="115"/>
      <c r="H909" s="116"/>
      <c r="I909" s="116"/>
      <c r="J909" s="116"/>
      <c r="K909" s="116"/>
      <c r="L909" s="131"/>
    </row>
    <row r="910" spans="1:12" x14ac:dyDescent="0.25">
      <c r="A910" s="106"/>
      <c r="B910" s="107" t="s">
        <v>16</v>
      </c>
      <c r="C910" s="253"/>
      <c r="D910" s="253"/>
      <c r="E910" s="253"/>
      <c r="F910" s="108"/>
      <c r="G910" s="108" t="s">
        <v>17</v>
      </c>
      <c r="H910" s="109"/>
      <c r="I910" s="109"/>
      <c r="J910" s="109"/>
      <c r="K910" s="109"/>
      <c r="L910" s="129"/>
    </row>
    <row r="911" spans="1:12" x14ac:dyDescent="0.25">
      <c r="A911" s="111"/>
      <c r="B911" s="112" t="s">
        <v>18</v>
      </c>
      <c r="C911" s="254"/>
      <c r="D911" s="254"/>
      <c r="E911" s="254"/>
      <c r="F911" s="108"/>
      <c r="G911" s="108" t="s">
        <v>20</v>
      </c>
      <c r="H911" s="114"/>
      <c r="I911" s="114"/>
      <c r="J911" s="114"/>
      <c r="K911" s="114"/>
      <c r="L911" s="124"/>
    </row>
    <row r="912" spans="1:12" x14ac:dyDescent="0.25">
      <c r="A912" s="111"/>
      <c r="B912" s="107" t="s">
        <v>21</v>
      </c>
      <c r="C912" s="254"/>
      <c r="D912" s="254"/>
      <c r="E912" s="254"/>
      <c r="F912" s="108"/>
      <c r="G912" s="108"/>
      <c r="H912" s="114"/>
      <c r="I912" s="114"/>
      <c r="J912" s="114"/>
      <c r="K912" s="114"/>
      <c r="L912" s="124"/>
    </row>
    <row r="913" spans="1:12" x14ac:dyDescent="0.25">
      <c r="A913" s="111"/>
      <c r="B913" s="112" t="s">
        <v>22</v>
      </c>
      <c r="C913" s="254"/>
      <c r="D913" s="254"/>
      <c r="E913" s="254"/>
      <c r="F913" s="108"/>
      <c r="G913" s="115"/>
      <c r="H913" s="116"/>
      <c r="I913" s="116"/>
      <c r="J913" s="116"/>
      <c r="K913" s="116"/>
      <c r="L913" s="131"/>
    </row>
    <row r="914" spans="1:12" x14ac:dyDescent="0.25">
      <c r="A914" s="106"/>
      <c r="B914" s="107" t="s">
        <v>16</v>
      </c>
      <c r="C914" s="253"/>
      <c r="D914" s="253"/>
      <c r="E914" s="253"/>
      <c r="F914" s="108"/>
      <c r="G914" s="108" t="s">
        <v>17</v>
      </c>
      <c r="H914" s="109"/>
      <c r="I914" s="109"/>
      <c r="J914" s="109"/>
      <c r="K914" s="109"/>
      <c r="L914" s="129"/>
    </row>
    <row r="915" spans="1:12" x14ac:dyDescent="0.25">
      <c r="A915" s="111"/>
      <c r="B915" s="112" t="s">
        <v>18</v>
      </c>
      <c r="C915" s="254"/>
      <c r="D915" s="254"/>
      <c r="E915" s="254"/>
      <c r="F915" s="108"/>
      <c r="G915" s="108" t="s">
        <v>20</v>
      </c>
      <c r="H915" s="114"/>
      <c r="I915" s="114"/>
      <c r="J915" s="114"/>
      <c r="K915" s="114"/>
      <c r="L915" s="124"/>
    </row>
    <row r="916" spans="1:12" x14ac:dyDescent="0.25">
      <c r="A916" s="111"/>
      <c r="B916" s="107" t="s">
        <v>21</v>
      </c>
      <c r="C916" s="254"/>
      <c r="D916" s="254"/>
      <c r="E916" s="254"/>
      <c r="F916" s="108"/>
      <c r="G916" s="108"/>
      <c r="H916" s="114"/>
      <c r="I916" s="114"/>
      <c r="J916" s="114"/>
      <c r="K916" s="114"/>
      <c r="L916" s="124"/>
    </row>
    <row r="917" spans="1:12" x14ac:dyDescent="0.25">
      <c r="A917" s="111"/>
      <c r="B917" s="112" t="s">
        <v>22</v>
      </c>
      <c r="C917" s="254"/>
      <c r="D917" s="254"/>
      <c r="E917" s="254"/>
      <c r="F917" s="108"/>
      <c r="G917" s="115"/>
      <c r="H917" s="116"/>
      <c r="I917" s="116"/>
      <c r="J917" s="116"/>
      <c r="K917" s="116"/>
      <c r="L917" s="131"/>
    </row>
    <row r="918" spans="1:12" x14ac:dyDescent="0.25">
      <c r="A918" s="106"/>
      <c r="B918" s="107" t="s">
        <v>16</v>
      </c>
      <c r="C918" s="253"/>
      <c r="D918" s="253"/>
      <c r="E918" s="253"/>
      <c r="F918" s="108"/>
      <c r="G918" s="108" t="s">
        <v>17</v>
      </c>
      <c r="H918" s="109"/>
      <c r="I918" s="109"/>
      <c r="J918" s="109"/>
      <c r="K918" s="109"/>
      <c r="L918" s="129"/>
    </row>
    <row r="919" spans="1:12" x14ac:dyDescent="0.25">
      <c r="A919" s="111"/>
      <c r="B919" s="112" t="s">
        <v>18</v>
      </c>
      <c r="C919" s="254"/>
      <c r="D919" s="254"/>
      <c r="E919" s="254"/>
      <c r="F919" s="108"/>
      <c r="G919" s="108" t="s">
        <v>20</v>
      </c>
      <c r="H919" s="114"/>
      <c r="I919" s="114"/>
      <c r="J919" s="114"/>
      <c r="K919" s="114"/>
      <c r="L919" s="124"/>
    </row>
    <row r="920" spans="1:12" x14ac:dyDescent="0.25">
      <c r="A920" s="111"/>
      <c r="B920" s="107" t="s">
        <v>21</v>
      </c>
      <c r="C920" s="254"/>
      <c r="D920" s="254"/>
      <c r="E920" s="254"/>
      <c r="F920" s="108"/>
      <c r="G920" s="108"/>
      <c r="H920" s="114"/>
      <c r="I920" s="114"/>
      <c r="J920" s="114"/>
      <c r="K920" s="114"/>
      <c r="L920" s="124"/>
    </row>
    <row r="921" spans="1:12" ht="15.75" thickBot="1" x14ac:dyDescent="0.3">
      <c r="A921" s="111"/>
      <c r="B921" s="112" t="s">
        <v>22</v>
      </c>
      <c r="C921" s="255"/>
      <c r="D921" s="255"/>
      <c r="E921" s="255"/>
      <c r="F921" s="108"/>
      <c r="G921" s="115"/>
      <c r="H921" s="116"/>
      <c r="I921" s="116"/>
      <c r="J921" s="116"/>
      <c r="K921" s="116"/>
      <c r="L921" s="131"/>
    </row>
    <row r="922" spans="1:12" ht="15.75" thickBot="1" x14ac:dyDescent="0.3">
      <c r="A922" s="345" t="s">
        <v>23</v>
      </c>
      <c r="B922" s="346"/>
      <c r="C922" s="346"/>
      <c r="D922" s="346"/>
      <c r="E922" s="346"/>
      <c r="F922" s="347"/>
      <c r="G922" s="347"/>
      <c r="H922" s="347"/>
      <c r="I922" s="347"/>
      <c r="J922" s="347"/>
      <c r="K922" s="347"/>
      <c r="L922" s="348"/>
    </row>
    <row r="923" spans="1:12" x14ac:dyDescent="0.25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</row>
    <row r="924" spans="1:12" x14ac:dyDescent="0.25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</row>
    <row r="925" spans="1:12" x14ac:dyDescent="0.25">
      <c r="A925" s="312" t="s">
        <v>0</v>
      </c>
      <c r="B925" s="332"/>
      <c r="C925" s="332"/>
      <c r="D925" s="332"/>
      <c r="E925" s="332"/>
      <c r="F925" s="332"/>
      <c r="G925" s="332"/>
      <c r="H925" s="332"/>
      <c r="I925" s="332"/>
      <c r="J925" s="332"/>
      <c r="K925" s="332"/>
      <c r="L925" s="332"/>
    </row>
    <row r="926" spans="1:12" x14ac:dyDescent="0.25">
      <c r="A926" s="344" t="s">
        <v>24</v>
      </c>
      <c r="B926" s="344"/>
      <c r="C926" s="344"/>
      <c r="D926" s="344"/>
      <c r="E926" s="344"/>
      <c r="F926" s="344"/>
      <c r="G926" s="344"/>
      <c r="H926" s="344"/>
      <c r="I926" s="344"/>
      <c r="J926" s="344"/>
      <c r="K926" s="344"/>
      <c r="L926" s="344"/>
    </row>
    <row r="927" spans="1:12" ht="15.75" thickBot="1" x14ac:dyDescent="0.3">
      <c r="A927" s="313" t="s">
        <v>153</v>
      </c>
      <c r="B927" s="313"/>
      <c r="C927" s="313"/>
      <c r="D927" s="313"/>
      <c r="E927" s="313"/>
      <c r="F927" s="313"/>
      <c r="G927" s="313"/>
      <c r="H927" s="313"/>
      <c r="I927" s="313"/>
      <c r="J927" s="313"/>
      <c r="K927" s="313"/>
      <c r="L927" s="313"/>
    </row>
    <row r="928" spans="1:12" ht="15.75" thickBot="1" x14ac:dyDescent="0.3">
      <c r="A928" s="286" t="s">
        <v>1</v>
      </c>
      <c r="B928" s="286"/>
      <c r="C928" s="314" t="s">
        <v>134</v>
      </c>
      <c r="D928" s="315"/>
      <c r="E928" s="315"/>
      <c r="F928" s="315"/>
      <c r="G928" s="315"/>
      <c r="H928" s="315"/>
      <c r="I928" s="315"/>
      <c r="J928" s="315"/>
      <c r="K928" s="315"/>
      <c r="L928" s="316"/>
    </row>
    <row r="929" spans="1:12" x14ac:dyDescent="0.25">
      <c r="A929" s="286" t="s">
        <v>2</v>
      </c>
      <c r="B929" s="286"/>
      <c r="C929" s="317" t="s">
        <v>135</v>
      </c>
      <c r="D929" s="318"/>
      <c r="E929" s="318"/>
      <c r="F929" s="318"/>
      <c r="G929" s="318"/>
      <c r="H929" s="318"/>
      <c r="I929" s="318"/>
      <c r="J929" s="318"/>
      <c r="K929" s="318"/>
      <c r="L929" s="319"/>
    </row>
    <row r="930" spans="1:12" ht="15.75" thickBot="1" x14ac:dyDescent="0.3">
      <c r="A930" s="135"/>
      <c r="B930" s="135"/>
      <c r="C930" s="323"/>
      <c r="D930" s="324"/>
      <c r="E930" s="324"/>
      <c r="F930" s="324"/>
      <c r="G930" s="324"/>
      <c r="H930" s="324"/>
      <c r="I930" s="324"/>
      <c r="J930" s="324"/>
      <c r="K930" s="324"/>
      <c r="L930" s="325"/>
    </row>
    <row r="931" spans="1:12" x14ac:dyDescent="0.25">
      <c r="A931" s="293" t="s">
        <v>3</v>
      </c>
      <c r="B931" s="294"/>
      <c r="C931" s="294"/>
      <c r="D931" s="295"/>
      <c r="E931" s="296" t="s">
        <v>4</v>
      </c>
      <c r="F931" s="297"/>
      <c r="G931" s="297"/>
      <c r="H931" s="298"/>
      <c r="I931" s="299" t="s">
        <v>5</v>
      </c>
      <c r="J931" s="300"/>
      <c r="K931" s="300"/>
      <c r="L931" s="301"/>
    </row>
    <row r="932" spans="1:12" x14ac:dyDescent="0.25">
      <c r="A932" s="337" t="s">
        <v>6</v>
      </c>
      <c r="B932" s="338"/>
      <c r="C932" s="338"/>
      <c r="D932" s="339"/>
      <c r="E932" s="305"/>
      <c r="F932" s="306"/>
      <c r="G932" s="306"/>
      <c r="H932" s="307"/>
      <c r="I932" s="305"/>
      <c r="J932" s="306"/>
      <c r="K932" s="306"/>
      <c r="L932" s="308"/>
    </row>
    <row r="933" spans="1:12" x14ac:dyDescent="0.25">
      <c r="A933" s="309" t="s">
        <v>7</v>
      </c>
      <c r="B933" s="310"/>
      <c r="C933" s="310"/>
      <c r="D933" s="310"/>
      <c r="E933" s="207"/>
      <c r="F933" s="207"/>
      <c r="G933" s="207"/>
      <c r="H933" s="94">
        <v>2026</v>
      </c>
      <c r="I933" s="94">
        <v>2027</v>
      </c>
      <c r="J933" s="94">
        <v>2028</v>
      </c>
      <c r="K933" s="94">
        <v>2029</v>
      </c>
      <c r="L933" s="95" t="s">
        <v>8</v>
      </c>
    </row>
    <row r="934" spans="1:12" x14ac:dyDescent="0.25">
      <c r="A934" s="270" t="s">
        <v>9</v>
      </c>
      <c r="B934" s="335"/>
      <c r="C934" s="271"/>
      <c r="D934" s="96"/>
      <c r="E934" s="208"/>
      <c r="F934" s="208"/>
      <c r="G934" s="208"/>
      <c r="H934" s="115">
        <f>H939</f>
        <v>10000</v>
      </c>
      <c r="I934" s="115">
        <f>I939</f>
        <v>10000</v>
      </c>
      <c r="J934" s="115">
        <f>J939</f>
        <v>10000</v>
      </c>
      <c r="K934" s="115">
        <f>K939</f>
        <v>10000</v>
      </c>
      <c r="L934" s="101">
        <f>SUM(H934:K934)</f>
        <v>40000</v>
      </c>
    </row>
    <row r="935" spans="1:12" ht="15.75" thickBot="1" x14ac:dyDescent="0.3">
      <c r="A935" s="209"/>
      <c r="B935" s="103"/>
      <c r="C935" s="327"/>
      <c r="D935" s="327"/>
      <c r="E935" s="327"/>
      <c r="F935" s="104"/>
      <c r="G935" s="128"/>
      <c r="H935" s="210"/>
      <c r="I935" s="210"/>
      <c r="J935" s="210"/>
      <c r="K935" s="210"/>
      <c r="L935" s="211"/>
    </row>
    <row r="936" spans="1:12" x14ac:dyDescent="0.25">
      <c r="A936" s="273" t="s">
        <v>10</v>
      </c>
      <c r="B936" s="281" t="s">
        <v>11</v>
      </c>
      <c r="C936" s="281"/>
      <c r="D936" s="281"/>
      <c r="E936" s="281"/>
      <c r="F936" s="281" t="s">
        <v>12</v>
      </c>
      <c r="G936" s="283" t="s">
        <v>13</v>
      </c>
      <c r="H936" s="341">
        <v>2026</v>
      </c>
      <c r="I936" s="341">
        <v>2027</v>
      </c>
      <c r="J936" s="341">
        <v>2028</v>
      </c>
      <c r="K936" s="341">
        <v>2029</v>
      </c>
      <c r="L936" s="261" t="s">
        <v>14</v>
      </c>
    </row>
    <row r="937" spans="1:12" x14ac:dyDescent="0.25">
      <c r="A937" s="274"/>
      <c r="B937" s="336"/>
      <c r="C937" s="336"/>
      <c r="D937" s="336"/>
      <c r="E937" s="336"/>
      <c r="F937" s="282"/>
      <c r="G937" s="284"/>
      <c r="H937" s="343"/>
      <c r="I937" s="342"/>
      <c r="J937" s="342"/>
      <c r="K937" s="342"/>
      <c r="L937" s="262"/>
    </row>
    <row r="938" spans="1:12" x14ac:dyDescent="0.25">
      <c r="A938" s="106" t="s">
        <v>15</v>
      </c>
      <c r="B938" s="107" t="s">
        <v>16</v>
      </c>
      <c r="C938" s="253" t="s">
        <v>418</v>
      </c>
      <c r="D938" s="253"/>
      <c r="E938" s="253"/>
      <c r="F938" s="108"/>
      <c r="G938" s="108" t="s">
        <v>17</v>
      </c>
      <c r="H938" s="109">
        <v>1</v>
      </c>
      <c r="I938" s="109">
        <v>1</v>
      </c>
      <c r="J938" s="109">
        <v>1</v>
      </c>
      <c r="K938" s="109">
        <v>1</v>
      </c>
      <c r="L938" s="129">
        <f>SUM(H938:K938)</f>
        <v>4</v>
      </c>
    </row>
    <row r="939" spans="1:12" x14ac:dyDescent="0.25">
      <c r="A939" s="111"/>
      <c r="B939" s="112" t="s">
        <v>18</v>
      </c>
      <c r="C939" s="254" t="s">
        <v>19</v>
      </c>
      <c r="D939" s="254"/>
      <c r="E939" s="254"/>
      <c r="F939" s="108"/>
      <c r="G939" s="108" t="s">
        <v>20</v>
      </c>
      <c r="H939" s="118">
        <v>10000</v>
      </c>
      <c r="I939" s="118">
        <v>10000</v>
      </c>
      <c r="J939" s="118">
        <v>10000</v>
      </c>
      <c r="K939" s="118">
        <v>10000</v>
      </c>
      <c r="L939" s="124">
        <f>SUM(H939:K939)</f>
        <v>40000</v>
      </c>
    </row>
    <row r="940" spans="1:12" x14ac:dyDescent="0.25">
      <c r="A940" s="111"/>
      <c r="B940" s="107" t="s">
        <v>21</v>
      </c>
      <c r="C940" s="254" t="s">
        <v>136</v>
      </c>
      <c r="D940" s="254"/>
      <c r="E940" s="254"/>
      <c r="F940" s="108"/>
      <c r="G940" s="108"/>
      <c r="H940" s="114"/>
      <c r="I940" s="114"/>
      <c r="J940" s="114"/>
      <c r="K940" s="114"/>
      <c r="L940" s="124"/>
    </row>
    <row r="941" spans="1:12" x14ac:dyDescent="0.25">
      <c r="A941" s="111"/>
      <c r="B941" s="112" t="s">
        <v>22</v>
      </c>
      <c r="C941" s="255" t="s">
        <v>137</v>
      </c>
      <c r="D941" s="255"/>
      <c r="E941" s="255"/>
      <c r="F941" s="108"/>
      <c r="G941" s="115"/>
      <c r="H941" s="116"/>
      <c r="I941" s="116"/>
      <c r="J941" s="116"/>
      <c r="K941" s="116"/>
      <c r="L941" s="131"/>
    </row>
    <row r="942" spans="1:12" x14ac:dyDescent="0.25">
      <c r="A942" s="106"/>
      <c r="B942" s="107" t="s">
        <v>16</v>
      </c>
      <c r="C942" s="253"/>
      <c r="D942" s="253"/>
      <c r="E942" s="253"/>
      <c r="F942" s="108"/>
      <c r="G942" s="108" t="s">
        <v>17</v>
      </c>
      <c r="H942" s="109"/>
      <c r="I942" s="109"/>
      <c r="J942" s="109"/>
      <c r="K942" s="109"/>
      <c r="L942" s="129"/>
    </row>
    <row r="943" spans="1:12" x14ac:dyDescent="0.25">
      <c r="A943" s="111"/>
      <c r="B943" s="112" t="s">
        <v>18</v>
      </c>
      <c r="C943" s="254"/>
      <c r="D943" s="254"/>
      <c r="E943" s="254"/>
      <c r="F943" s="108"/>
      <c r="G943" s="108" t="s">
        <v>20</v>
      </c>
      <c r="H943" s="114"/>
      <c r="I943" s="114"/>
      <c r="J943" s="114"/>
      <c r="K943" s="114"/>
      <c r="L943" s="124"/>
    </row>
    <row r="944" spans="1:12" x14ac:dyDescent="0.25">
      <c r="A944" s="111"/>
      <c r="B944" s="107" t="s">
        <v>21</v>
      </c>
      <c r="C944" s="254"/>
      <c r="D944" s="254"/>
      <c r="E944" s="254"/>
      <c r="F944" s="108"/>
      <c r="G944" s="108"/>
      <c r="H944" s="114"/>
      <c r="I944" s="114"/>
      <c r="J944" s="114"/>
      <c r="K944" s="114"/>
      <c r="L944" s="124"/>
    </row>
    <row r="945" spans="1:12" x14ac:dyDescent="0.25">
      <c r="A945" s="111"/>
      <c r="B945" s="112" t="s">
        <v>22</v>
      </c>
      <c r="C945" s="255"/>
      <c r="D945" s="255"/>
      <c r="E945" s="255"/>
      <c r="F945" s="108"/>
      <c r="G945" s="115"/>
      <c r="H945" s="116"/>
      <c r="I945" s="116"/>
      <c r="J945" s="116"/>
      <c r="K945" s="116"/>
      <c r="L945" s="131"/>
    </row>
    <row r="946" spans="1:12" x14ac:dyDescent="0.25">
      <c r="A946" s="106"/>
      <c r="B946" s="107" t="s">
        <v>16</v>
      </c>
      <c r="C946" s="253"/>
      <c r="D946" s="253"/>
      <c r="E946" s="253"/>
      <c r="F946" s="108"/>
      <c r="G946" s="108" t="s">
        <v>17</v>
      </c>
      <c r="H946" s="109"/>
      <c r="I946" s="109"/>
      <c r="J946" s="109"/>
      <c r="K946" s="109"/>
      <c r="L946" s="129"/>
    </row>
    <row r="947" spans="1:12" x14ac:dyDescent="0.25">
      <c r="A947" s="111"/>
      <c r="B947" s="112" t="s">
        <v>18</v>
      </c>
      <c r="C947" s="254"/>
      <c r="D947" s="254"/>
      <c r="E947" s="254"/>
      <c r="F947" s="108"/>
      <c r="G947" s="108" t="s">
        <v>20</v>
      </c>
      <c r="H947" s="114"/>
      <c r="I947" s="114"/>
      <c r="J947" s="114"/>
      <c r="K947" s="114"/>
      <c r="L947" s="124"/>
    </row>
    <row r="948" spans="1:12" x14ac:dyDescent="0.25">
      <c r="A948" s="111"/>
      <c r="B948" s="107" t="s">
        <v>21</v>
      </c>
      <c r="C948" s="254"/>
      <c r="D948" s="254"/>
      <c r="E948" s="254"/>
      <c r="F948" s="108"/>
      <c r="G948" s="108"/>
      <c r="H948" s="114"/>
      <c r="I948" s="114"/>
      <c r="J948" s="114"/>
      <c r="K948" s="114"/>
      <c r="L948" s="124"/>
    </row>
    <row r="949" spans="1:12" x14ac:dyDescent="0.25">
      <c r="A949" s="111"/>
      <c r="B949" s="112" t="s">
        <v>22</v>
      </c>
      <c r="C949" s="255"/>
      <c r="D949" s="255"/>
      <c r="E949" s="255"/>
      <c r="F949" s="108"/>
      <c r="G949" s="115"/>
      <c r="H949" s="116"/>
      <c r="I949" s="116"/>
      <c r="J949" s="116"/>
      <c r="K949" s="116"/>
      <c r="L949" s="131"/>
    </row>
    <row r="950" spans="1:12" x14ac:dyDescent="0.25">
      <c r="A950" s="106"/>
      <c r="B950" s="107" t="s">
        <v>16</v>
      </c>
      <c r="C950" s="253"/>
      <c r="D950" s="253"/>
      <c r="E950" s="253"/>
      <c r="F950" s="108"/>
      <c r="G950" s="108" t="s">
        <v>17</v>
      </c>
      <c r="H950" s="109"/>
      <c r="I950" s="109"/>
      <c r="J950" s="109"/>
      <c r="K950" s="109"/>
      <c r="L950" s="129"/>
    </row>
    <row r="951" spans="1:12" x14ac:dyDescent="0.25">
      <c r="A951" s="111"/>
      <c r="B951" s="112" t="s">
        <v>18</v>
      </c>
      <c r="C951" s="254"/>
      <c r="D951" s="254"/>
      <c r="E951" s="254"/>
      <c r="F951" s="108"/>
      <c r="G951" s="108" t="s">
        <v>20</v>
      </c>
      <c r="H951" s="114"/>
      <c r="I951" s="114"/>
      <c r="J951" s="114"/>
      <c r="K951" s="114"/>
      <c r="L951" s="124"/>
    </row>
    <row r="952" spans="1:12" x14ac:dyDescent="0.25">
      <c r="A952" s="111"/>
      <c r="B952" s="107" t="s">
        <v>21</v>
      </c>
      <c r="C952" s="254"/>
      <c r="D952" s="254"/>
      <c r="E952" s="254"/>
      <c r="F952" s="108"/>
      <c r="G952" s="108"/>
      <c r="H952" s="114"/>
      <c r="I952" s="114"/>
      <c r="J952" s="114"/>
      <c r="K952" s="114"/>
      <c r="L952" s="124"/>
    </row>
    <row r="953" spans="1:12" x14ac:dyDescent="0.25">
      <c r="A953" s="111"/>
      <c r="B953" s="112" t="s">
        <v>22</v>
      </c>
      <c r="C953" s="255"/>
      <c r="D953" s="255"/>
      <c r="E953" s="255"/>
      <c r="F953" s="108"/>
      <c r="G953" s="115"/>
      <c r="H953" s="116"/>
      <c r="I953" s="116"/>
      <c r="J953" s="116"/>
      <c r="K953" s="116"/>
      <c r="L953" s="131"/>
    </row>
    <row r="954" spans="1:12" x14ac:dyDescent="0.25">
      <c r="A954" s="106"/>
      <c r="B954" s="107" t="s">
        <v>16</v>
      </c>
      <c r="C954" s="253"/>
      <c r="D954" s="253"/>
      <c r="E954" s="253"/>
      <c r="F954" s="108"/>
      <c r="G954" s="108" t="s">
        <v>17</v>
      </c>
      <c r="H954" s="109"/>
      <c r="I954" s="109"/>
      <c r="J954" s="109"/>
      <c r="K954" s="109"/>
      <c r="L954" s="129"/>
    </row>
    <row r="955" spans="1:12" x14ac:dyDescent="0.25">
      <c r="A955" s="111"/>
      <c r="B955" s="112" t="s">
        <v>18</v>
      </c>
      <c r="C955" s="254"/>
      <c r="D955" s="254"/>
      <c r="E955" s="254"/>
      <c r="F955" s="108"/>
      <c r="G955" s="108" t="s">
        <v>20</v>
      </c>
      <c r="H955" s="114"/>
      <c r="I955" s="114"/>
      <c r="J955" s="114"/>
      <c r="K955" s="114"/>
      <c r="L955" s="124"/>
    </row>
    <row r="956" spans="1:12" x14ac:dyDescent="0.25">
      <c r="A956" s="111"/>
      <c r="B956" s="107" t="s">
        <v>21</v>
      </c>
      <c r="C956" s="254"/>
      <c r="D956" s="254"/>
      <c r="E956" s="254"/>
      <c r="F956" s="108"/>
      <c r="G956" s="108"/>
      <c r="H956" s="114"/>
      <c r="I956" s="114"/>
      <c r="J956" s="114"/>
      <c r="K956" s="114"/>
      <c r="L956" s="124"/>
    </row>
    <row r="957" spans="1:12" x14ac:dyDescent="0.25">
      <c r="A957" s="111"/>
      <c r="B957" s="112" t="s">
        <v>22</v>
      </c>
      <c r="C957" s="255"/>
      <c r="D957" s="255"/>
      <c r="E957" s="255"/>
      <c r="F957" s="108"/>
      <c r="G957" s="115"/>
      <c r="H957" s="116"/>
      <c r="I957" s="116"/>
      <c r="J957" s="116"/>
      <c r="K957" s="116"/>
      <c r="L957" s="131"/>
    </row>
    <row r="958" spans="1:12" ht="15.75" thickBot="1" x14ac:dyDescent="0.3">
      <c r="A958" s="328" t="s">
        <v>23</v>
      </c>
      <c r="B958" s="329"/>
      <c r="C958" s="329"/>
      <c r="D958" s="329"/>
      <c r="E958" s="329"/>
      <c r="F958" s="330"/>
      <c r="G958" s="330"/>
      <c r="H958" s="330"/>
      <c r="I958" s="330"/>
      <c r="J958" s="330"/>
      <c r="K958" s="330"/>
      <c r="L958" s="331"/>
    </row>
    <row r="959" spans="1:12" x14ac:dyDescent="0.25">
      <c r="A959" s="1"/>
      <c r="B959" s="1"/>
      <c r="C959" s="1"/>
      <c r="D959" s="1"/>
      <c r="E959" s="1"/>
      <c r="F959" s="88"/>
      <c r="G959" s="88"/>
      <c r="H959" s="88"/>
      <c r="I959" s="88"/>
      <c r="J959" s="88"/>
      <c r="K959" s="88"/>
      <c r="L959" s="88"/>
    </row>
    <row r="960" spans="1:12" x14ac:dyDescent="0.25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</row>
    <row r="961" spans="1:12" x14ac:dyDescent="0.25">
      <c r="A961" s="312" t="s">
        <v>0</v>
      </c>
      <c r="B961" s="332"/>
      <c r="C961" s="332"/>
      <c r="D961" s="332"/>
      <c r="E961" s="332"/>
      <c r="F961" s="332"/>
      <c r="G961" s="332"/>
      <c r="H961" s="332"/>
      <c r="I961" s="332"/>
      <c r="J961" s="332"/>
      <c r="K961" s="332"/>
      <c r="L961" s="332"/>
    </row>
    <row r="962" spans="1:12" x14ac:dyDescent="0.25">
      <c r="A962" s="344" t="s">
        <v>24</v>
      </c>
      <c r="B962" s="344"/>
      <c r="C962" s="344"/>
      <c r="D962" s="344"/>
      <c r="E962" s="344"/>
      <c r="F962" s="344"/>
      <c r="G962" s="344"/>
      <c r="H962" s="344"/>
      <c r="I962" s="344"/>
      <c r="J962" s="344"/>
      <c r="K962" s="344"/>
      <c r="L962" s="344"/>
    </row>
    <row r="963" spans="1:12" ht="15.75" thickBot="1" x14ac:dyDescent="0.3">
      <c r="A963" s="313" t="s">
        <v>150</v>
      </c>
      <c r="B963" s="313"/>
      <c r="C963" s="313"/>
      <c r="D963" s="313"/>
      <c r="E963" s="313"/>
      <c r="F963" s="313"/>
      <c r="G963" s="313"/>
      <c r="H963" s="313"/>
      <c r="I963" s="313"/>
      <c r="J963" s="313"/>
      <c r="K963" s="313"/>
      <c r="L963" s="313"/>
    </row>
    <row r="964" spans="1:12" ht="15.75" thickBot="1" x14ac:dyDescent="0.3">
      <c r="A964" s="286" t="s">
        <v>1</v>
      </c>
      <c r="B964" s="286"/>
      <c r="C964" s="314" t="s">
        <v>138</v>
      </c>
      <c r="D964" s="315"/>
      <c r="E964" s="315"/>
      <c r="F964" s="315"/>
      <c r="G964" s="315"/>
      <c r="H964" s="315"/>
      <c r="I964" s="315"/>
      <c r="J964" s="315"/>
      <c r="K964" s="315"/>
      <c r="L964" s="316"/>
    </row>
    <row r="965" spans="1:12" x14ac:dyDescent="0.25">
      <c r="A965" s="286" t="s">
        <v>2</v>
      </c>
      <c r="B965" s="286"/>
      <c r="C965" s="317" t="s">
        <v>139</v>
      </c>
      <c r="D965" s="318"/>
      <c r="E965" s="318"/>
      <c r="F965" s="318"/>
      <c r="G965" s="318"/>
      <c r="H965" s="318"/>
      <c r="I965" s="318"/>
      <c r="J965" s="318"/>
      <c r="K965" s="318"/>
      <c r="L965" s="319"/>
    </row>
    <row r="966" spans="1:12" ht="15.75" thickBot="1" x14ac:dyDescent="0.3">
      <c r="A966" s="135"/>
      <c r="B966" s="135"/>
      <c r="C966" s="323"/>
      <c r="D966" s="324"/>
      <c r="E966" s="324"/>
      <c r="F966" s="324"/>
      <c r="G966" s="324"/>
      <c r="H966" s="324"/>
      <c r="I966" s="324"/>
      <c r="J966" s="324"/>
      <c r="K966" s="324"/>
      <c r="L966" s="325"/>
    </row>
    <row r="967" spans="1:12" x14ac:dyDescent="0.25">
      <c r="A967" s="293" t="s">
        <v>3</v>
      </c>
      <c r="B967" s="294"/>
      <c r="C967" s="294"/>
      <c r="D967" s="295"/>
      <c r="E967" s="296" t="s">
        <v>4</v>
      </c>
      <c r="F967" s="297"/>
      <c r="G967" s="297"/>
      <c r="H967" s="298"/>
      <c r="I967" s="299" t="s">
        <v>5</v>
      </c>
      <c r="J967" s="300"/>
      <c r="K967" s="300"/>
      <c r="L967" s="301"/>
    </row>
    <row r="968" spans="1:12" x14ac:dyDescent="0.25">
      <c r="A968" s="337" t="s">
        <v>6</v>
      </c>
      <c r="B968" s="338"/>
      <c r="C968" s="338"/>
      <c r="D968" s="339"/>
      <c r="E968" s="305"/>
      <c r="F968" s="306"/>
      <c r="G968" s="306"/>
      <c r="H968" s="307"/>
      <c r="I968" s="305"/>
      <c r="J968" s="306"/>
      <c r="K968" s="306"/>
      <c r="L968" s="308"/>
    </row>
    <row r="969" spans="1:12" x14ac:dyDescent="0.25">
      <c r="A969" s="309" t="s">
        <v>7</v>
      </c>
      <c r="B969" s="310"/>
      <c r="C969" s="310"/>
      <c r="D969" s="310"/>
      <c r="E969" s="207"/>
      <c r="F969" s="207"/>
      <c r="G969" s="207"/>
      <c r="H969" s="94">
        <v>2026</v>
      </c>
      <c r="I969" s="94">
        <v>2027</v>
      </c>
      <c r="J969" s="94">
        <v>2028</v>
      </c>
      <c r="K969" s="94">
        <v>2029</v>
      </c>
      <c r="L969" s="95" t="s">
        <v>8</v>
      </c>
    </row>
    <row r="970" spans="1:12" x14ac:dyDescent="0.25">
      <c r="A970" s="270" t="s">
        <v>9</v>
      </c>
      <c r="B970" s="335"/>
      <c r="C970" s="271"/>
      <c r="D970" s="96"/>
      <c r="E970" s="208"/>
      <c r="F970" s="208"/>
      <c r="G970" s="208"/>
      <c r="H970" s="115">
        <f>H975+H979</f>
        <v>620000</v>
      </c>
      <c r="I970" s="115">
        <f>I975+I979</f>
        <v>670000</v>
      </c>
      <c r="J970" s="115">
        <f>J975+J979</f>
        <v>670000</v>
      </c>
      <c r="K970" s="115">
        <f>K975+K979</f>
        <v>720000</v>
      </c>
      <c r="L970" s="101">
        <f>SUM(H970:K970)</f>
        <v>2680000</v>
      </c>
    </row>
    <row r="971" spans="1:12" ht="15.75" thickBot="1" x14ac:dyDescent="0.3">
      <c r="A971" s="212"/>
      <c r="B971" s="213"/>
      <c r="C971" s="272"/>
      <c r="D971" s="272"/>
      <c r="E971" s="272"/>
      <c r="F971" s="214"/>
      <c r="G971" s="215"/>
      <c r="H971" s="216"/>
      <c r="I971" s="216"/>
      <c r="J971" s="216"/>
      <c r="K971" s="216"/>
      <c r="L971" s="217"/>
    </row>
    <row r="972" spans="1:12" x14ac:dyDescent="0.25">
      <c r="A972" s="273" t="s">
        <v>10</v>
      </c>
      <c r="B972" s="281" t="s">
        <v>11</v>
      </c>
      <c r="C972" s="281"/>
      <c r="D972" s="281"/>
      <c r="E972" s="281"/>
      <c r="F972" s="281" t="s">
        <v>12</v>
      </c>
      <c r="G972" s="283" t="s">
        <v>13</v>
      </c>
      <c r="H972" s="341">
        <v>2026</v>
      </c>
      <c r="I972" s="341">
        <v>2027</v>
      </c>
      <c r="J972" s="341">
        <v>2028</v>
      </c>
      <c r="K972" s="341">
        <v>2029</v>
      </c>
      <c r="L972" s="261" t="s">
        <v>14</v>
      </c>
    </row>
    <row r="973" spans="1:12" x14ac:dyDescent="0.25">
      <c r="A973" s="274"/>
      <c r="B973" s="336"/>
      <c r="C973" s="336"/>
      <c r="D973" s="336"/>
      <c r="E973" s="336"/>
      <c r="F973" s="282"/>
      <c r="G973" s="284"/>
      <c r="H973" s="343"/>
      <c r="I973" s="342"/>
      <c r="J973" s="342"/>
      <c r="K973" s="342"/>
      <c r="L973" s="262"/>
    </row>
    <row r="974" spans="1:12" x14ac:dyDescent="0.25">
      <c r="A974" s="106" t="s">
        <v>15</v>
      </c>
      <c r="B974" s="107" t="s">
        <v>16</v>
      </c>
      <c r="C974" s="253" t="s">
        <v>419</v>
      </c>
      <c r="D974" s="253"/>
      <c r="E974" s="253"/>
      <c r="F974" s="108"/>
      <c r="G974" s="108" t="s">
        <v>17</v>
      </c>
      <c r="H974" s="109">
        <v>1</v>
      </c>
      <c r="I974" s="109">
        <v>1</v>
      </c>
      <c r="J974" s="109">
        <v>1</v>
      </c>
      <c r="K974" s="109">
        <v>1</v>
      </c>
      <c r="L974" s="129">
        <f>SUM(H974:K974)</f>
        <v>4</v>
      </c>
    </row>
    <row r="975" spans="1:12" x14ac:dyDescent="0.25">
      <c r="A975" s="111"/>
      <c r="B975" s="112" t="s">
        <v>18</v>
      </c>
      <c r="C975" s="254" t="s">
        <v>19</v>
      </c>
      <c r="D975" s="254"/>
      <c r="E975" s="254"/>
      <c r="F975" s="108"/>
      <c r="G975" s="108" t="s">
        <v>20</v>
      </c>
      <c r="H975" s="118">
        <v>600000</v>
      </c>
      <c r="I975" s="118">
        <v>650000</v>
      </c>
      <c r="J975" s="118">
        <v>650000</v>
      </c>
      <c r="K975" s="118">
        <v>700000</v>
      </c>
      <c r="L975" s="124">
        <f>SUM(H975:K975)</f>
        <v>2600000</v>
      </c>
    </row>
    <row r="976" spans="1:12" x14ac:dyDescent="0.25">
      <c r="A976" s="111"/>
      <c r="B976" s="107" t="s">
        <v>21</v>
      </c>
      <c r="C976" s="254" t="s">
        <v>140</v>
      </c>
      <c r="D976" s="254"/>
      <c r="E976" s="254"/>
      <c r="F976" s="108"/>
      <c r="G976" s="108"/>
      <c r="H976" s="114"/>
      <c r="I976" s="114"/>
      <c r="J976" s="114"/>
      <c r="K976" s="114"/>
      <c r="L976" s="124"/>
    </row>
    <row r="977" spans="1:12" x14ac:dyDescent="0.25">
      <c r="A977" s="111"/>
      <c r="B977" s="112" t="s">
        <v>22</v>
      </c>
      <c r="C977" s="255" t="s">
        <v>132</v>
      </c>
      <c r="D977" s="255"/>
      <c r="E977" s="255"/>
      <c r="F977" s="108"/>
      <c r="G977" s="115"/>
      <c r="H977" s="116"/>
      <c r="I977" s="116"/>
      <c r="J977" s="116"/>
      <c r="K977" s="116"/>
      <c r="L977" s="131"/>
    </row>
    <row r="978" spans="1:12" x14ac:dyDescent="0.25">
      <c r="A978" s="106" t="s">
        <v>34</v>
      </c>
      <c r="B978" s="107" t="s">
        <v>16</v>
      </c>
      <c r="C978" s="253" t="s">
        <v>420</v>
      </c>
      <c r="D978" s="253"/>
      <c r="E978" s="253"/>
      <c r="F978" s="108"/>
      <c r="G978" s="108" t="s">
        <v>17</v>
      </c>
      <c r="H978" s="109">
        <v>1</v>
      </c>
      <c r="I978" s="109">
        <v>1</v>
      </c>
      <c r="J978" s="109">
        <v>1</v>
      </c>
      <c r="K978" s="109">
        <v>1</v>
      </c>
      <c r="L978" s="129">
        <f>SUM(H978:K978)</f>
        <v>4</v>
      </c>
    </row>
    <row r="979" spans="1:12" x14ac:dyDescent="0.25">
      <c r="A979" s="111"/>
      <c r="B979" s="112" t="s">
        <v>18</v>
      </c>
      <c r="C979" s="254" t="s">
        <v>35</v>
      </c>
      <c r="D979" s="254"/>
      <c r="E979" s="254"/>
      <c r="F979" s="108"/>
      <c r="G979" s="108" t="s">
        <v>20</v>
      </c>
      <c r="H979" s="118">
        <v>20000</v>
      </c>
      <c r="I979" s="118">
        <v>20000</v>
      </c>
      <c r="J979" s="118">
        <v>20000</v>
      </c>
      <c r="K979" s="118">
        <v>20000</v>
      </c>
      <c r="L979" s="124">
        <f>SUM(H979:K979)</f>
        <v>80000</v>
      </c>
    </row>
    <row r="980" spans="1:12" x14ac:dyDescent="0.25">
      <c r="A980" s="111"/>
      <c r="B980" s="107" t="s">
        <v>21</v>
      </c>
      <c r="C980" s="254" t="s">
        <v>140</v>
      </c>
      <c r="D980" s="254"/>
      <c r="E980" s="254"/>
      <c r="F980" s="108"/>
      <c r="G980" s="108"/>
      <c r="H980" s="114"/>
      <c r="I980" s="114"/>
      <c r="J980" s="114"/>
      <c r="K980" s="114"/>
      <c r="L980" s="124"/>
    </row>
    <row r="981" spans="1:12" x14ac:dyDescent="0.25">
      <c r="A981" s="111"/>
      <c r="B981" s="112" t="s">
        <v>22</v>
      </c>
      <c r="C981" s="255" t="s">
        <v>132</v>
      </c>
      <c r="D981" s="255"/>
      <c r="E981" s="255"/>
      <c r="F981" s="108"/>
      <c r="G981" s="115"/>
      <c r="H981" s="116"/>
      <c r="I981" s="116"/>
      <c r="J981" s="116"/>
      <c r="K981" s="116"/>
      <c r="L981" s="131"/>
    </row>
    <row r="982" spans="1:12" x14ac:dyDescent="0.25">
      <c r="A982" s="106"/>
      <c r="B982" s="107" t="s">
        <v>16</v>
      </c>
      <c r="C982" s="253"/>
      <c r="D982" s="253"/>
      <c r="E982" s="253"/>
      <c r="F982" s="108"/>
      <c r="G982" s="108" t="s">
        <v>17</v>
      </c>
      <c r="H982" s="109"/>
      <c r="I982" s="109"/>
      <c r="J982" s="109"/>
      <c r="K982" s="109"/>
      <c r="L982" s="129"/>
    </row>
    <row r="983" spans="1:12" x14ac:dyDescent="0.25">
      <c r="A983" s="111"/>
      <c r="B983" s="112" t="s">
        <v>18</v>
      </c>
      <c r="C983" s="254"/>
      <c r="D983" s="254"/>
      <c r="E983" s="254"/>
      <c r="F983" s="108"/>
      <c r="G983" s="108" t="s">
        <v>20</v>
      </c>
      <c r="H983" s="114"/>
      <c r="I983" s="114"/>
      <c r="J983" s="114"/>
      <c r="K983" s="114"/>
      <c r="L983" s="124"/>
    </row>
    <row r="984" spans="1:12" x14ac:dyDescent="0.25">
      <c r="A984" s="111"/>
      <c r="B984" s="107" t="s">
        <v>21</v>
      </c>
      <c r="C984" s="254"/>
      <c r="D984" s="254"/>
      <c r="E984" s="254"/>
      <c r="F984" s="108"/>
      <c r="G984" s="108"/>
      <c r="H984" s="114"/>
      <c r="I984" s="114"/>
      <c r="J984" s="114"/>
      <c r="K984" s="114"/>
      <c r="L984" s="124"/>
    </row>
    <row r="985" spans="1:12" x14ac:dyDescent="0.25">
      <c r="A985" s="111"/>
      <c r="B985" s="112" t="s">
        <v>22</v>
      </c>
      <c r="C985" s="255"/>
      <c r="D985" s="255"/>
      <c r="E985" s="255"/>
      <c r="F985" s="108"/>
      <c r="G985" s="115"/>
      <c r="H985" s="116"/>
      <c r="I985" s="116"/>
      <c r="J985" s="116"/>
      <c r="K985" s="116"/>
      <c r="L985" s="131"/>
    </row>
    <row r="986" spans="1:12" x14ac:dyDescent="0.25">
      <c r="A986" s="106"/>
      <c r="B986" s="107" t="s">
        <v>16</v>
      </c>
      <c r="C986" s="253"/>
      <c r="D986" s="253"/>
      <c r="E986" s="253"/>
      <c r="F986" s="108"/>
      <c r="G986" s="108" t="s">
        <v>17</v>
      </c>
      <c r="H986" s="109"/>
      <c r="I986" s="109"/>
      <c r="J986" s="109"/>
      <c r="K986" s="109"/>
      <c r="L986" s="129"/>
    </row>
    <row r="987" spans="1:12" x14ac:dyDescent="0.25">
      <c r="A987" s="111"/>
      <c r="B987" s="112" t="s">
        <v>18</v>
      </c>
      <c r="C987" s="254"/>
      <c r="D987" s="254"/>
      <c r="E987" s="254"/>
      <c r="F987" s="108"/>
      <c r="G987" s="108" t="s">
        <v>20</v>
      </c>
      <c r="H987" s="114"/>
      <c r="I987" s="114"/>
      <c r="J987" s="114"/>
      <c r="K987" s="114"/>
      <c r="L987" s="124"/>
    </row>
    <row r="988" spans="1:12" x14ac:dyDescent="0.25">
      <c r="A988" s="111"/>
      <c r="B988" s="107" t="s">
        <v>21</v>
      </c>
      <c r="C988" s="254"/>
      <c r="D988" s="254"/>
      <c r="E988" s="254"/>
      <c r="F988" s="108"/>
      <c r="G988" s="108"/>
      <c r="H988" s="114"/>
      <c r="I988" s="114"/>
      <c r="J988" s="114"/>
      <c r="K988" s="114"/>
      <c r="L988" s="124"/>
    </row>
    <row r="989" spans="1:12" x14ac:dyDescent="0.25">
      <c r="A989" s="111"/>
      <c r="B989" s="112" t="s">
        <v>22</v>
      </c>
      <c r="C989" s="255"/>
      <c r="D989" s="255"/>
      <c r="E989" s="255"/>
      <c r="F989" s="108"/>
      <c r="G989" s="115"/>
      <c r="H989" s="116"/>
      <c r="I989" s="116"/>
      <c r="J989" s="116"/>
      <c r="K989" s="116"/>
      <c r="L989" s="131"/>
    </row>
    <row r="990" spans="1:12" x14ac:dyDescent="0.25">
      <c r="A990" s="106"/>
      <c r="B990" s="107" t="s">
        <v>16</v>
      </c>
      <c r="C990" s="253"/>
      <c r="D990" s="253"/>
      <c r="E990" s="253"/>
      <c r="F990" s="108"/>
      <c r="G990" s="108" t="s">
        <v>17</v>
      </c>
      <c r="H990" s="109"/>
      <c r="I990" s="109"/>
      <c r="J990" s="109"/>
      <c r="K990" s="109"/>
      <c r="L990" s="129"/>
    </row>
    <row r="991" spans="1:12" x14ac:dyDescent="0.25">
      <c r="A991" s="111"/>
      <c r="B991" s="112" t="s">
        <v>18</v>
      </c>
      <c r="C991" s="254"/>
      <c r="D991" s="254"/>
      <c r="E991" s="254"/>
      <c r="F991" s="108"/>
      <c r="G991" s="108" t="s">
        <v>20</v>
      </c>
      <c r="H991" s="114"/>
      <c r="I991" s="114"/>
      <c r="J991" s="114"/>
      <c r="K991" s="114"/>
      <c r="L991" s="124"/>
    </row>
    <row r="992" spans="1:12" x14ac:dyDescent="0.25">
      <c r="A992" s="111"/>
      <c r="B992" s="107" t="s">
        <v>21</v>
      </c>
      <c r="C992" s="254"/>
      <c r="D992" s="254"/>
      <c r="E992" s="254"/>
      <c r="F992" s="108"/>
      <c r="G992" s="108"/>
      <c r="H992" s="114"/>
      <c r="I992" s="114"/>
      <c r="J992" s="114"/>
      <c r="K992" s="114"/>
      <c r="L992" s="124"/>
    </row>
    <row r="993" spans="1:12" x14ac:dyDescent="0.25">
      <c r="A993" s="111"/>
      <c r="B993" s="112" t="s">
        <v>22</v>
      </c>
      <c r="C993" s="255"/>
      <c r="D993" s="255"/>
      <c r="E993" s="255"/>
      <c r="F993" s="108"/>
      <c r="G993" s="115"/>
      <c r="H993" s="116"/>
      <c r="I993" s="116"/>
      <c r="J993" s="116"/>
      <c r="K993" s="116"/>
      <c r="L993" s="131"/>
    </row>
    <row r="994" spans="1:12" ht="15.75" thickBot="1" x14ac:dyDescent="0.3">
      <c r="A994" s="328" t="s">
        <v>23</v>
      </c>
      <c r="B994" s="329"/>
      <c r="C994" s="329"/>
      <c r="D994" s="329"/>
      <c r="E994" s="329"/>
      <c r="F994" s="330"/>
      <c r="G994" s="330"/>
      <c r="H994" s="330"/>
      <c r="I994" s="330"/>
      <c r="J994" s="330"/>
      <c r="K994" s="330"/>
      <c r="L994" s="331"/>
    </row>
    <row r="995" spans="1:12" x14ac:dyDescent="0.25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</row>
    <row r="996" spans="1:12" x14ac:dyDescent="0.25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</row>
    <row r="997" spans="1:12" x14ac:dyDescent="0.25">
      <c r="A997" s="312" t="s">
        <v>0</v>
      </c>
      <c r="B997" s="332"/>
      <c r="C997" s="332"/>
      <c r="D997" s="332"/>
      <c r="E997" s="332"/>
      <c r="F997" s="332"/>
      <c r="G997" s="332"/>
      <c r="H997" s="332"/>
      <c r="I997" s="332"/>
      <c r="J997" s="332"/>
      <c r="K997" s="332"/>
      <c r="L997" s="332"/>
    </row>
    <row r="998" spans="1:12" x14ac:dyDescent="0.25">
      <c r="A998" s="344" t="s">
        <v>24</v>
      </c>
      <c r="B998" s="344"/>
      <c r="C998" s="344"/>
      <c r="D998" s="344"/>
      <c r="E998" s="344"/>
      <c r="F998" s="344"/>
      <c r="G998" s="344"/>
      <c r="H998" s="344"/>
      <c r="I998" s="344"/>
      <c r="J998" s="344"/>
      <c r="K998" s="344"/>
      <c r="L998" s="344"/>
    </row>
    <row r="999" spans="1:12" ht="15.75" thickBot="1" x14ac:dyDescent="0.3">
      <c r="A999" s="313" t="s">
        <v>150</v>
      </c>
      <c r="B999" s="313"/>
      <c r="C999" s="313"/>
      <c r="D999" s="313"/>
      <c r="E999" s="313"/>
      <c r="F999" s="313"/>
      <c r="G999" s="313"/>
      <c r="H999" s="313"/>
      <c r="I999" s="313"/>
      <c r="J999" s="313"/>
      <c r="K999" s="313"/>
      <c r="L999" s="313"/>
    </row>
    <row r="1000" spans="1:12" ht="15.75" thickBot="1" x14ac:dyDescent="0.3">
      <c r="A1000" s="286" t="s">
        <v>1</v>
      </c>
      <c r="B1000" s="286"/>
      <c r="C1000" s="314" t="s">
        <v>141</v>
      </c>
      <c r="D1000" s="315"/>
      <c r="E1000" s="315"/>
      <c r="F1000" s="315"/>
      <c r="G1000" s="315"/>
      <c r="H1000" s="315"/>
      <c r="I1000" s="315"/>
      <c r="J1000" s="315"/>
      <c r="K1000" s="315"/>
      <c r="L1000" s="316"/>
    </row>
    <row r="1001" spans="1:12" x14ac:dyDescent="0.25">
      <c r="A1001" s="286" t="s">
        <v>2</v>
      </c>
      <c r="B1001" s="286"/>
      <c r="C1001" s="317" t="s">
        <v>142</v>
      </c>
      <c r="D1001" s="318"/>
      <c r="E1001" s="318"/>
      <c r="F1001" s="318"/>
      <c r="G1001" s="318"/>
      <c r="H1001" s="318"/>
      <c r="I1001" s="318"/>
      <c r="J1001" s="318"/>
      <c r="K1001" s="318"/>
      <c r="L1001" s="319"/>
    </row>
    <row r="1002" spans="1:12" ht="15.75" thickBot="1" x14ac:dyDescent="0.3">
      <c r="A1002" s="89"/>
      <c r="B1002" s="89"/>
      <c r="C1002" s="323"/>
      <c r="D1002" s="324"/>
      <c r="E1002" s="324"/>
      <c r="F1002" s="324"/>
      <c r="G1002" s="324"/>
      <c r="H1002" s="324"/>
      <c r="I1002" s="324"/>
      <c r="J1002" s="324"/>
      <c r="K1002" s="324"/>
      <c r="L1002" s="325"/>
    </row>
    <row r="1003" spans="1:12" x14ac:dyDescent="0.25">
      <c r="A1003" s="293" t="s">
        <v>3</v>
      </c>
      <c r="B1003" s="294"/>
      <c r="C1003" s="294"/>
      <c r="D1003" s="295"/>
      <c r="E1003" s="296" t="s">
        <v>4</v>
      </c>
      <c r="F1003" s="297"/>
      <c r="G1003" s="297"/>
      <c r="H1003" s="298"/>
      <c r="I1003" s="299" t="s">
        <v>5</v>
      </c>
      <c r="J1003" s="300"/>
      <c r="K1003" s="300"/>
      <c r="L1003" s="301"/>
    </row>
    <row r="1004" spans="1:12" x14ac:dyDescent="0.25">
      <c r="A1004" s="337" t="s">
        <v>6</v>
      </c>
      <c r="B1004" s="338"/>
      <c r="C1004" s="338"/>
      <c r="D1004" s="339"/>
      <c r="E1004" s="305"/>
      <c r="F1004" s="306"/>
      <c r="G1004" s="306"/>
      <c r="H1004" s="307"/>
      <c r="I1004" s="305"/>
      <c r="J1004" s="306"/>
      <c r="K1004" s="306"/>
      <c r="L1004" s="308"/>
    </row>
    <row r="1005" spans="1:12" x14ac:dyDescent="0.25">
      <c r="A1005" s="309" t="s">
        <v>7</v>
      </c>
      <c r="B1005" s="310"/>
      <c r="C1005" s="310"/>
      <c r="D1005" s="310"/>
      <c r="E1005" s="207"/>
      <c r="F1005" s="207"/>
      <c r="G1005" s="207"/>
      <c r="H1005" s="94">
        <v>2026</v>
      </c>
      <c r="I1005" s="94">
        <v>2027</v>
      </c>
      <c r="J1005" s="94">
        <v>2028</v>
      </c>
      <c r="K1005" s="94">
        <v>2029</v>
      </c>
      <c r="L1005" s="95" t="s">
        <v>8</v>
      </c>
    </row>
    <row r="1006" spans="1:12" x14ac:dyDescent="0.25">
      <c r="A1006" s="270" t="s">
        <v>9</v>
      </c>
      <c r="B1006" s="335"/>
      <c r="C1006" s="271"/>
      <c r="D1006" s="96"/>
      <c r="E1006" s="208"/>
      <c r="F1006" s="208"/>
      <c r="G1006" s="208"/>
      <c r="H1006" s="115">
        <f>H1011</f>
        <v>20000</v>
      </c>
      <c r="I1006" s="115">
        <f>I1011</f>
        <v>20000</v>
      </c>
      <c r="J1006" s="115">
        <f>J1011</f>
        <v>20000</v>
      </c>
      <c r="K1006" s="115">
        <f>K1011</f>
        <v>20000</v>
      </c>
      <c r="L1006" s="115">
        <f>L1011</f>
        <v>80000</v>
      </c>
    </row>
    <row r="1007" spans="1:12" ht="15.75" thickBot="1" x14ac:dyDescent="0.3">
      <c r="A1007" s="212"/>
      <c r="B1007" s="213"/>
      <c r="C1007" s="272"/>
      <c r="D1007" s="272"/>
      <c r="E1007" s="272"/>
      <c r="F1007" s="214"/>
      <c r="G1007" s="215"/>
      <c r="H1007" s="216"/>
      <c r="I1007" s="216"/>
      <c r="J1007" s="216"/>
      <c r="K1007" s="216"/>
      <c r="L1007" s="217"/>
    </row>
    <row r="1008" spans="1:12" x14ac:dyDescent="0.25">
      <c r="A1008" s="273" t="s">
        <v>10</v>
      </c>
      <c r="B1008" s="281" t="s">
        <v>11</v>
      </c>
      <c r="C1008" s="281"/>
      <c r="D1008" s="281"/>
      <c r="E1008" s="281"/>
      <c r="F1008" s="281" t="s">
        <v>12</v>
      </c>
      <c r="G1008" s="283" t="s">
        <v>13</v>
      </c>
      <c r="H1008" s="341">
        <v>2026</v>
      </c>
      <c r="I1008" s="341">
        <v>2027</v>
      </c>
      <c r="J1008" s="341">
        <v>2028</v>
      </c>
      <c r="K1008" s="341">
        <v>2029</v>
      </c>
      <c r="L1008" s="261" t="s">
        <v>14</v>
      </c>
    </row>
    <row r="1009" spans="1:12" x14ac:dyDescent="0.25">
      <c r="A1009" s="274"/>
      <c r="B1009" s="336"/>
      <c r="C1009" s="336"/>
      <c r="D1009" s="336"/>
      <c r="E1009" s="336"/>
      <c r="F1009" s="282"/>
      <c r="G1009" s="284"/>
      <c r="H1009" s="343"/>
      <c r="I1009" s="342"/>
      <c r="J1009" s="342"/>
      <c r="K1009" s="342"/>
      <c r="L1009" s="262"/>
    </row>
    <row r="1010" spans="1:12" x14ac:dyDescent="0.25">
      <c r="A1010" s="106" t="s">
        <v>34</v>
      </c>
      <c r="B1010" s="107" t="s">
        <v>16</v>
      </c>
      <c r="C1010" s="253" t="s">
        <v>421</v>
      </c>
      <c r="D1010" s="253"/>
      <c r="E1010" s="253"/>
      <c r="F1010" s="108"/>
      <c r="G1010" s="108" t="s">
        <v>17</v>
      </c>
      <c r="H1010" s="109">
        <v>1</v>
      </c>
      <c r="I1010" s="109">
        <v>1</v>
      </c>
      <c r="J1010" s="109">
        <v>1</v>
      </c>
      <c r="K1010" s="109">
        <v>1</v>
      </c>
      <c r="L1010" s="129">
        <f>SUM(H1010:K1010)</f>
        <v>4</v>
      </c>
    </row>
    <row r="1011" spans="1:12" x14ac:dyDescent="0.25">
      <c r="A1011" s="111"/>
      <c r="B1011" s="112" t="s">
        <v>18</v>
      </c>
      <c r="C1011" s="254" t="s">
        <v>143</v>
      </c>
      <c r="D1011" s="254"/>
      <c r="E1011" s="254"/>
      <c r="F1011" s="108"/>
      <c r="G1011" s="108" t="s">
        <v>20</v>
      </c>
      <c r="H1011" s="118">
        <v>20000</v>
      </c>
      <c r="I1011" s="118">
        <v>20000</v>
      </c>
      <c r="J1011" s="118">
        <v>20000</v>
      </c>
      <c r="K1011" s="118">
        <v>20000</v>
      </c>
      <c r="L1011" s="124">
        <f>H1011+I1011+J1011+K1011</f>
        <v>80000</v>
      </c>
    </row>
    <row r="1012" spans="1:12" x14ac:dyDescent="0.25">
      <c r="A1012" s="111"/>
      <c r="B1012" s="107" t="s">
        <v>21</v>
      </c>
      <c r="C1012" s="254" t="s">
        <v>144</v>
      </c>
      <c r="D1012" s="254"/>
      <c r="E1012" s="254"/>
      <c r="F1012" s="108"/>
      <c r="G1012" s="108"/>
      <c r="H1012" s="114"/>
      <c r="I1012" s="114"/>
      <c r="J1012" s="114"/>
      <c r="K1012" s="114"/>
      <c r="L1012" s="124"/>
    </row>
    <row r="1013" spans="1:12" x14ac:dyDescent="0.25">
      <c r="A1013" s="111"/>
      <c r="B1013" s="112" t="s">
        <v>22</v>
      </c>
      <c r="C1013" s="255" t="s">
        <v>145</v>
      </c>
      <c r="D1013" s="255"/>
      <c r="E1013" s="255"/>
      <c r="F1013" s="108"/>
      <c r="G1013" s="115"/>
      <c r="H1013" s="116"/>
      <c r="I1013" s="116"/>
      <c r="J1013" s="116"/>
      <c r="K1013" s="116"/>
      <c r="L1013" s="131"/>
    </row>
    <row r="1014" spans="1:12" x14ac:dyDescent="0.25">
      <c r="A1014" s="106"/>
      <c r="B1014" s="107" t="s">
        <v>16</v>
      </c>
      <c r="C1014" s="253"/>
      <c r="D1014" s="253"/>
      <c r="E1014" s="253"/>
      <c r="F1014" s="108"/>
      <c r="G1014" s="108" t="s">
        <v>17</v>
      </c>
      <c r="H1014" s="109"/>
      <c r="I1014" s="109"/>
      <c r="J1014" s="109"/>
      <c r="K1014" s="109"/>
      <c r="L1014" s="129"/>
    </row>
    <row r="1015" spans="1:12" x14ac:dyDescent="0.25">
      <c r="A1015" s="111"/>
      <c r="B1015" s="112" t="s">
        <v>18</v>
      </c>
      <c r="C1015" s="254"/>
      <c r="D1015" s="254"/>
      <c r="E1015" s="254"/>
      <c r="F1015" s="108"/>
      <c r="G1015" s="108" t="s">
        <v>20</v>
      </c>
      <c r="H1015" s="114"/>
      <c r="I1015" s="114"/>
      <c r="J1015" s="114"/>
      <c r="K1015" s="114"/>
      <c r="L1015" s="124"/>
    </row>
    <row r="1016" spans="1:12" x14ac:dyDescent="0.25">
      <c r="A1016" s="111"/>
      <c r="B1016" s="107" t="s">
        <v>21</v>
      </c>
      <c r="C1016" s="254"/>
      <c r="D1016" s="254"/>
      <c r="E1016" s="254"/>
      <c r="F1016" s="108"/>
      <c r="G1016" s="108"/>
      <c r="H1016" s="114"/>
      <c r="I1016" s="114"/>
      <c r="J1016" s="114"/>
      <c r="K1016" s="114"/>
      <c r="L1016" s="124"/>
    </row>
    <row r="1017" spans="1:12" x14ac:dyDescent="0.25">
      <c r="A1017" s="111"/>
      <c r="B1017" s="112" t="s">
        <v>22</v>
      </c>
      <c r="C1017" s="255"/>
      <c r="D1017" s="255"/>
      <c r="E1017" s="255"/>
      <c r="F1017" s="108"/>
      <c r="G1017" s="115"/>
      <c r="H1017" s="116"/>
      <c r="I1017" s="116"/>
      <c r="J1017" s="116"/>
      <c r="K1017" s="116"/>
      <c r="L1017" s="131"/>
    </row>
    <row r="1018" spans="1:12" x14ac:dyDescent="0.25">
      <c r="A1018" s="106"/>
      <c r="B1018" s="107" t="s">
        <v>16</v>
      </c>
      <c r="C1018" s="253"/>
      <c r="D1018" s="253"/>
      <c r="E1018" s="253"/>
      <c r="F1018" s="108"/>
      <c r="G1018" s="108" t="s">
        <v>17</v>
      </c>
      <c r="H1018" s="109"/>
      <c r="I1018" s="109"/>
      <c r="J1018" s="109"/>
      <c r="K1018" s="109"/>
      <c r="L1018" s="129"/>
    </row>
    <row r="1019" spans="1:12" x14ac:dyDescent="0.25">
      <c r="A1019" s="111"/>
      <c r="B1019" s="112" t="s">
        <v>18</v>
      </c>
      <c r="C1019" s="254"/>
      <c r="D1019" s="254"/>
      <c r="E1019" s="254"/>
      <c r="F1019" s="108"/>
      <c r="G1019" s="108" t="s">
        <v>20</v>
      </c>
      <c r="H1019" s="114"/>
      <c r="I1019" s="114"/>
      <c r="J1019" s="114"/>
      <c r="K1019" s="114"/>
      <c r="L1019" s="124"/>
    </row>
    <row r="1020" spans="1:12" x14ac:dyDescent="0.25">
      <c r="A1020" s="111"/>
      <c r="B1020" s="107" t="s">
        <v>21</v>
      </c>
      <c r="C1020" s="254"/>
      <c r="D1020" s="254"/>
      <c r="E1020" s="254"/>
      <c r="F1020" s="108"/>
      <c r="G1020" s="108"/>
      <c r="H1020" s="114"/>
      <c r="I1020" s="114"/>
      <c r="J1020" s="114"/>
      <c r="K1020" s="114"/>
      <c r="L1020" s="124"/>
    </row>
    <row r="1021" spans="1:12" x14ac:dyDescent="0.25">
      <c r="A1021" s="111"/>
      <c r="B1021" s="112" t="s">
        <v>22</v>
      </c>
      <c r="C1021" s="255"/>
      <c r="D1021" s="255"/>
      <c r="E1021" s="255"/>
      <c r="F1021" s="108"/>
      <c r="G1021" s="115"/>
      <c r="H1021" s="116"/>
      <c r="I1021" s="116"/>
      <c r="J1021" s="116"/>
      <c r="K1021" s="116"/>
      <c r="L1021" s="131"/>
    </row>
    <row r="1022" spans="1:12" x14ac:dyDescent="0.25">
      <c r="A1022" s="106"/>
      <c r="B1022" s="107" t="s">
        <v>16</v>
      </c>
      <c r="C1022" s="253"/>
      <c r="D1022" s="253"/>
      <c r="E1022" s="253"/>
      <c r="F1022" s="108"/>
      <c r="G1022" s="108" t="s">
        <v>17</v>
      </c>
      <c r="H1022" s="109"/>
      <c r="I1022" s="109"/>
      <c r="J1022" s="109"/>
      <c r="K1022" s="109"/>
      <c r="L1022" s="129"/>
    </row>
    <row r="1023" spans="1:12" x14ac:dyDescent="0.25">
      <c r="A1023" s="111"/>
      <c r="B1023" s="112" t="s">
        <v>18</v>
      </c>
      <c r="C1023" s="254"/>
      <c r="D1023" s="254"/>
      <c r="E1023" s="254"/>
      <c r="F1023" s="108"/>
      <c r="G1023" s="108" t="s">
        <v>20</v>
      </c>
      <c r="H1023" s="114"/>
      <c r="I1023" s="114"/>
      <c r="J1023" s="114"/>
      <c r="K1023" s="114"/>
      <c r="L1023" s="124"/>
    </row>
    <row r="1024" spans="1:12" x14ac:dyDescent="0.25">
      <c r="A1024" s="111"/>
      <c r="B1024" s="107" t="s">
        <v>21</v>
      </c>
      <c r="C1024" s="254"/>
      <c r="D1024" s="254"/>
      <c r="E1024" s="254"/>
      <c r="F1024" s="108"/>
      <c r="G1024" s="108"/>
      <c r="H1024" s="114"/>
      <c r="I1024" s="114"/>
      <c r="J1024" s="114"/>
      <c r="K1024" s="114"/>
      <c r="L1024" s="124"/>
    </row>
    <row r="1025" spans="1:12" x14ac:dyDescent="0.25">
      <c r="A1025" s="111"/>
      <c r="B1025" s="112" t="s">
        <v>22</v>
      </c>
      <c r="C1025" s="255"/>
      <c r="D1025" s="255"/>
      <c r="E1025" s="255"/>
      <c r="F1025" s="108"/>
      <c r="G1025" s="115"/>
      <c r="H1025" s="116"/>
      <c r="I1025" s="116"/>
      <c r="J1025" s="116"/>
      <c r="K1025" s="116"/>
      <c r="L1025" s="131"/>
    </row>
    <row r="1026" spans="1:12" x14ac:dyDescent="0.25">
      <c r="A1026" s="106"/>
      <c r="B1026" s="107" t="s">
        <v>16</v>
      </c>
      <c r="C1026" s="253"/>
      <c r="D1026" s="253"/>
      <c r="E1026" s="253"/>
      <c r="F1026" s="108"/>
      <c r="G1026" s="108" t="s">
        <v>17</v>
      </c>
      <c r="H1026" s="109"/>
      <c r="I1026" s="109"/>
      <c r="J1026" s="109"/>
      <c r="K1026" s="109"/>
      <c r="L1026" s="129"/>
    </row>
    <row r="1027" spans="1:12" x14ac:dyDescent="0.25">
      <c r="A1027" s="111"/>
      <c r="B1027" s="112" t="s">
        <v>18</v>
      </c>
      <c r="C1027" s="254"/>
      <c r="D1027" s="254"/>
      <c r="E1027" s="254"/>
      <c r="F1027" s="108"/>
      <c r="G1027" s="108" t="s">
        <v>20</v>
      </c>
      <c r="H1027" s="114"/>
      <c r="I1027" s="114"/>
      <c r="J1027" s="114"/>
      <c r="K1027" s="114"/>
      <c r="L1027" s="124"/>
    </row>
    <row r="1028" spans="1:12" x14ac:dyDescent="0.25">
      <c r="A1028" s="111"/>
      <c r="B1028" s="107" t="s">
        <v>21</v>
      </c>
      <c r="C1028" s="254"/>
      <c r="D1028" s="254"/>
      <c r="E1028" s="254"/>
      <c r="F1028" s="108"/>
      <c r="G1028" s="108"/>
      <c r="H1028" s="114"/>
      <c r="I1028" s="114"/>
      <c r="J1028" s="114"/>
      <c r="K1028" s="114"/>
      <c r="L1028" s="124"/>
    </row>
    <row r="1029" spans="1:12" x14ac:dyDescent="0.25">
      <c r="A1029" s="111"/>
      <c r="B1029" s="112" t="s">
        <v>22</v>
      </c>
      <c r="C1029" s="255"/>
      <c r="D1029" s="255"/>
      <c r="E1029" s="255"/>
      <c r="F1029" s="108"/>
      <c r="G1029" s="115"/>
      <c r="H1029" s="116"/>
      <c r="I1029" s="116"/>
      <c r="J1029" s="116"/>
      <c r="K1029" s="116"/>
      <c r="L1029" s="131"/>
    </row>
    <row r="1030" spans="1:12" ht="15.75" thickBot="1" x14ac:dyDescent="0.3">
      <c r="A1030" s="328" t="s">
        <v>23</v>
      </c>
      <c r="B1030" s="329"/>
      <c r="C1030" s="329"/>
      <c r="D1030" s="329"/>
      <c r="E1030" s="329"/>
      <c r="F1030" s="330"/>
      <c r="G1030" s="330"/>
      <c r="H1030" s="330"/>
      <c r="I1030" s="330"/>
      <c r="J1030" s="330"/>
      <c r="K1030" s="330"/>
      <c r="L1030" s="331"/>
    </row>
    <row r="1031" spans="1:12" x14ac:dyDescent="0.25">
      <c r="A1031" s="1"/>
      <c r="B1031" s="1"/>
      <c r="C1031" s="1"/>
      <c r="D1031" s="1"/>
      <c r="E1031" s="1"/>
      <c r="F1031" s="88"/>
      <c r="G1031" s="88"/>
      <c r="H1031" s="88"/>
      <c r="I1031" s="88"/>
      <c r="J1031" s="88"/>
      <c r="K1031" s="88"/>
      <c r="L1031" s="88"/>
    </row>
    <row r="1032" spans="1:12" x14ac:dyDescent="0.25">
      <c r="A1032" s="88"/>
      <c r="B1032" s="88"/>
      <c r="C1032" s="88"/>
      <c r="D1032" s="88"/>
      <c r="E1032" s="88"/>
      <c r="F1032" s="88"/>
      <c r="G1032" s="88"/>
      <c r="H1032" s="88"/>
      <c r="I1032" s="88"/>
      <c r="J1032" s="88"/>
      <c r="K1032" s="88"/>
      <c r="L1032" s="88"/>
    </row>
    <row r="1033" spans="1:12" x14ac:dyDescent="0.25">
      <c r="A1033" s="312" t="s">
        <v>0</v>
      </c>
      <c r="B1033" s="332"/>
      <c r="C1033" s="332"/>
      <c r="D1033" s="332"/>
      <c r="E1033" s="332"/>
      <c r="F1033" s="332"/>
      <c r="G1033" s="332"/>
      <c r="H1033" s="332"/>
      <c r="I1033" s="332"/>
      <c r="J1033" s="332"/>
      <c r="K1033" s="332"/>
      <c r="L1033" s="332"/>
    </row>
    <row r="1034" spans="1:12" x14ac:dyDescent="0.25">
      <c r="A1034" s="344" t="s">
        <v>24</v>
      </c>
      <c r="B1034" s="344"/>
      <c r="C1034" s="344"/>
      <c r="D1034" s="344"/>
      <c r="E1034" s="344"/>
      <c r="F1034" s="344"/>
      <c r="G1034" s="344"/>
      <c r="H1034" s="344"/>
      <c r="I1034" s="344"/>
      <c r="J1034" s="344"/>
      <c r="K1034" s="344"/>
      <c r="L1034" s="344"/>
    </row>
    <row r="1035" spans="1:12" ht="15.75" thickBot="1" x14ac:dyDescent="0.3">
      <c r="A1035" s="313" t="s">
        <v>150</v>
      </c>
      <c r="B1035" s="313"/>
      <c r="C1035" s="313"/>
      <c r="D1035" s="313"/>
      <c r="E1035" s="313"/>
      <c r="F1035" s="313"/>
      <c r="G1035" s="313"/>
      <c r="H1035" s="313"/>
      <c r="I1035" s="313"/>
      <c r="J1035" s="313"/>
      <c r="K1035" s="313"/>
      <c r="L1035" s="313"/>
    </row>
    <row r="1036" spans="1:12" ht="15.75" thickBot="1" x14ac:dyDescent="0.3">
      <c r="A1036" s="286" t="s">
        <v>1</v>
      </c>
      <c r="B1036" s="286"/>
      <c r="C1036" s="314" t="s">
        <v>146</v>
      </c>
      <c r="D1036" s="315"/>
      <c r="E1036" s="315"/>
      <c r="F1036" s="315"/>
      <c r="G1036" s="315"/>
      <c r="H1036" s="315"/>
      <c r="I1036" s="315"/>
      <c r="J1036" s="315"/>
      <c r="K1036" s="315"/>
      <c r="L1036" s="316"/>
    </row>
    <row r="1037" spans="1:12" ht="15.75" thickBot="1" x14ac:dyDescent="0.3">
      <c r="A1037" s="286" t="s">
        <v>2</v>
      </c>
      <c r="B1037" s="286"/>
      <c r="C1037" s="317" t="s">
        <v>147</v>
      </c>
      <c r="D1037" s="318"/>
      <c r="E1037" s="318"/>
      <c r="F1037" s="318"/>
      <c r="G1037" s="318"/>
      <c r="H1037" s="318"/>
      <c r="I1037" s="318"/>
      <c r="J1037" s="318"/>
      <c r="K1037" s="318"/>
      <c r="L1037" s="319"/>
    </row>
    <row r="1038" spans="1:12" x14ac:dyDescent="0.25">
      <c r="A1038" s="293" t="s">
        <v>3</v>
      </c>
      <c r="B1038" s="294"/>
      <c r="C1038" s="294"/>
      <c r="D1038" s="295"/>
      <c r="E1038" s="296" t="s">
        <v>4</v>
      </c>
      <c r="F1038" s="297"/>
      <c r="G1038" s="297"/>
      <c r="H1038" s="298"/>
      <c r="I1038" s="299" t="s">
        <v>5</v>
      </c>
      <c r="J1038" s="300"/>
      <c r="K1038" s="300"/>
      <c r="L1038" s="301"/>
    </row>
    <row r="1039" spans="1:12" x14ac:dyDescent="0.25">
      <c r="A1039" s="337" t="s">
        <v>6</v>
      </c>
      <c r="B1039" s="338"/>
      <c r="C1039" s="338"/>
      <c r="D1039" s="339"/>
      <c r="E1039" s="305"/>
      <c r="F1039" s="306"/>
      <c r="G1039" s="306"/>
      <c r="H1039" s="307"/>
      <c r="I1039" s="305"/>
      <c r="J1039" s="306"/>
      <c r="K1039" s="306"/>
      <c r="L1039" s="308"/>
    </row>
    <row r="1040" spans="1:12" x14ac:dyDescent="0.25">
      <c r="A1040" s="309" t="s">
        <v>7</v>
      </c>
      <c r="B1040" s="310"/>
      <c r="C1040" s="310"/>
      <c r="D1040" s="310"/>
      <c r="E1040" s="207"/>
      <c r="F1040" s="207"/>
      <c r="G1040" s="207"/>
      <c r="H1040" s="94">
        <v>2026</v>
      </c>
      <c r="I1040" s="94">
        <v>2027</v>
      </c>
      <c r="J1040" s="94">
        <v>2028</v>
      </c>
      <c r="K1040" s="94">
        <v>2029</v>
      </c>
      <c r="L1040" s="95" t="s">
        <v>8</v>
      </c>
    </row>
    <row r="1041" spans="1:12" x14ac:dyDescent="0.25">
      <c r="A1041" s="270" t="s">
        <v>9</v>
      </c>
      <c r="B1041" s="335"/>
      <c r="C1041" s="271"/>
      <c r="D1041" s="96"/>
      <c r="E1041" s="208"/>
      <c r="F1041" s="208"/>
      <c r="G1041" s="208"/>
      <c r="H1041" s="115">
        <f>H1046</f>
        <v>150000</v>
      </c>
      <c r="I1041" s="115">
        <f>I1046</f>
        <v>150000</v>
      </c>
      <c r="J1041" s="115">
        <f>J1046</f>
        <v>150000</v>
      </c>
      <c r="K1041" s="115">
        <f>K1046</f>
        <v>150000</v>
      </c>
      <c r="L1041" s="115">
        <f>L1046</f>
        <v>600000</v>
      </c>
    </row>
    <row r="1042" spans="1:12" ht="15.75" thickBot="1" x14ac:dyDescent="0.3">
      <c r="A1042" s="212"/>
      <c r="B1042" s="213"/>
      <c r="C1042" s="272"/>
      <c r="D1042" s="272"/>
      <c r="E1042" s="272"/>
      <c r="F1042" s="214"/>
      <c r="G1042" s="215"/>
      <c r="H1042" s="216"/>
      <c r="I1042" s="216"/>
      <c r="J1042" s="216"/>
      <c r="K1042" s="216"/>
      <c r="L1042" s="217"/>
    </row>
    <row r="1043" spans="1:12" x14ac:dyDescent="0.25">
      <c r="A1043" s="273" t="s">
        <v>10</v>
      </c>
      <c r="B1043" s="281" t="s">
        <v>11</v>
      </c>
      <c r="C1043" s="281"/>
      <c r="D1043" s="281"/>
      <c r="E1043" s="281"/>
      <c r="F1043" s="281" t="s">
        <v>12</v>
      </c>
      <c r="G1043" s="283" t="s">
        <v>13</v>
      </c>
      <c r="H1043" s="341">
        <v>2026</v>
      </c>
      <c r="I1043" s="341">
        <v>2027</v>
      </c>
      <c r="J1043" s="341">
        <v>2028</v>
      </c>
      <c r="K1043" s="341">
        <v>2029</v>
      </c>
      <c r="L1043" s="261" t="s">
        <v>14</v>
      </c>
    </row>
    <row r="1044" spans="1:12" x14ac:dyDescent="0.25">
      <c r="A1044" s="274"/>
      <c r="B1044" s="336"/>
      <c r="C1044" s="336"/>
      <c r="D1044" s="336"/>
      <c r="E1044" s="336"/>
      <c r="F1044" s="282"/>
      <c r="G1044" s="284"/>
      <c r="H1044" s="343"/>
      <c r="I1044" s="342"/>
      <c r="J1044" s="342"/>
      <c r="K1044" s="342"/>
      <c r="L1044" s="262"/>
    </row>
    <row r="1045" spans="1:12" x14ac:dyDescent="0.25">
      <c r="A1045" s="106" t="s">
        <v>34</v>
      </c>
      <c r="B1045" s="107" t="s">
        <v>16</v>
      </c>
      <c r="C1045" s="253" t="s">
        <v>422</v>
      </c>
      <c r="D1045" s="253"/>
      <c r="E1045" s="253"/>
      <c r="F1045" s="108"/>
      <c r="G1045" s="108" t="s">
        <v>17</v>
      </c>
      <c r="H1045" s="109">
        <v>1</v>
      </c>
      <c r="I1045" s="109">
        <v>1</v>
      </c>
      <c r="J1045" s="109">
        <v>1</v>
      </c>
      <c r="K1045" s="109">
        <v>1</v>
      </c>
      <c r="L1045" s="129">
        <f>SUM(H1045:K1045)</f>
        <v>4</v>
      </c>
    </row>
    <row r="1046" spans="1:12" x14ac:dyDescent="0.25">
      <c r="A1046" s="111"/>
      <c r="B1046" s="112" t="s">
        <v>18</v>
      </c>
      <c r="C1046" s="254"/>
      <c r="D1046" s="254"/>
      <c r="E1046" s="254"/>
      <c r="F1046" s="108"/>
      <c r="G1046" s="108" t="s">
        <v>20</v>
      </c>
      <c r="H1046" s="118">
        <v>150000</v>
      </c>
      <c r="I1046" s="118">
        <v>150000</v>
      </c>
      <c r="J1046" s="118">
        <v>150000</v>
      </c>
      <c r="K1046" s="118">
        <v>150000</v>
      </c>
      <c r="L1046" s="124">
        <f>SUM(H1046:K1046)</f>
        <v>600000</v>
      </c>
    </row>
    <row r="1047" spans="1:12" x14ac:dyDescent="0.25">
      <c r="A1047" s="111"/>
      <c r="B1047" s="107" t="s">
        <v>21</v>
      </c>
      <c r="C1047" s="254" t="s">
        <v>148</v>
      </c>
      <c r="D1047" s="254"/>
      <c r="E1047" s="254"/>
      <c r="F1047" s="108"/>
      <c r="G1047" s="108"/>
      <c r="H1047" s="114"/>
      <c r="I1047" s="114"/>
      <c r="J1047" s="114"/>
      <c r="K1047" s="114"/>
      <c r="L1047" s="124"/>
    </row>
    <row r="1048" spans="1:12" x14ac:dyDescent="0.25">
      <c r="A1048" s="111"/>
      <c r="B1048" s="112" t="s">
        <v>22</v>
      </c>
      <c r="C1048" s="255" t="s">
        <v>40</v>
      </c>
      <c r="D1048" s="255"/>
      <c r="E1048" s="255"/>
      <c r="F1048" s="108"/>
      <c r="G1048" s="115"/>
      <c r="H1048" s="116"/>
      <c r="I1048" s="116"/>
      <c r="J1048" s="116"/>
      <c r="K1048" s="116"/>
      <c r="L1048" s="131"/>
    </row>
    <row r="1049" spans="1:12" x14ac:dyDescent="0.25">
      <c r="A1049" s="106"/>
      <c r="B1049" s="107" t="s">
        <v>16</v>
      </c>
      <c r="C1049" s="253"/>
      <c r="D1049" s="253"/>
      <c r="E1049" s="253"/>
      <c r="F1049" s="108"/>
      <c r="G1049" s="108" t="s">
        <v>17</v>
      </c>
      <c r="H1049" s="109"/>
      <c r="I1049" s="109"/>
      <c r="J1049" s="109"/>
      <c r="K1049" s="109"/>
      <c r="L1049" s="129"/>
    </row>
    <row r="1050" spans="1:12" x14ac:dyDescent="0.25">
      <c r="A1050" s="111"/>
      <c r="B1050" s="112" t="s">
        <v>18</v>
      </c>
      <c r="C1050" s="254"/>
      <c r="D1050" s="254"/>
      <c r="E1050" s="254"/>
      <c r="F1050" s="108"/>
      <c r="G1050" s="108" t="s">
        <v>20</v>
      </c>
      <c r="H1050" s="114"/>
      <c r="I1050" s="114"/>
      <c r="J1050" s="114"/>
      <c r="K1050" s="114"/>
      <c r="L1050" s="124"/>
    </row>
    <row r="1051" spans="1:12" x14ac:dyDescent="0.25">
      <c r="A1051" s="111"/>
      <c r="B1051" s="107" t="s">
        <v>21</v>
      </c>
      <c r="C1051" s="254"/>
      <c r="D1051" s="254"/>
      <c r="E1051" s="254"/>
      <c r="F1051" s="108"/>
      <c r="G1051" s="108"/>
      <c r="H1051" s="114"/>
      <c r="I1051" s="114"/>
      <c r="J1051" s="114"/>
      <c r="K1051" s="114"/>
      <c r="L1051" s="124"/>
    </row>
    <row r="1052" spans="1:12" x14ac:dyDescent="0.25">
      <c r="A1052" s="111"/>
      <c r="B1052" s="112" t="s">
        <v>22</v>
      </c>
      <c r="C1052" s="255"/>
      <c r="D1052" s="255"/>
      <c r="E1052" s="255"/>
      <c r="F1052" s="108"/>
      <c r="G1052" s="115"/>
      <c r="H1052" s="116"/>
      <c r="I1052" s="116"/>
      <c r="J1052" s="116"/>
      <c r="K1052" s="116"/>
      <c r="L1052" s="131"/>
    </row>
    <row r="1053" spans="1:12" x14ac:dyDescent="0.25">
      <c r="A1053" s="106"/>
      <c r="B1053" s="107" t="s">
        <v>16</v>
      </c>
      <c r="C1053" s="253"/>
      <c r="D1053" s="253"/>
      <c r="E1053" s="253"/>
      <c r="F1053" s="108"/>
      <c r="G1053" s="108" t="s">
        <v>17</v>
      </c>
      <c r="H1053" s="109"/>
      <c r="I1053" s="109"/>
      <c r="J1053" s="109"/>
      <c r="K1053" s="109"/>
      <c r="L1053" s="129"/>
    </row>
    <row r="1054" spans="1:12" x14ac:dyDescent="0.25">
      <c r="A1054" s="111"/>
      <c r="B1054" s="112" t="s">
        <v>18</v>
      </c>
      <c r="C1054" s="254"/>
      <c r="D1054" s="254"/>
      <c r="E1054" s="254"/>
      <c r="F1054" s="108"/>
      <c r="G1054" s="108" t="s">
        <v>20</v>
      </c>
      <c r="H1054" s="114"/>
      <c r="I1054" s="114"/>
      <c r="J1054" s="114"/>
      <c r="K1054" s="114"/>
      <c r="L1054" s="124"/>
    </row>
    <row r="1055" spans="1:12" x14ac:dyDescent="0.25">
      <c r="A1055" s="111"/>
      <c r="B1055" s="107" t="s">
        <v>21</v>
      </c>
      <c r="C1055" s="254"/>
      <c r="D1055" s="254"/>
      <c r="E1055" s="254"/>
      <c r="F1055" s="108"/>
      <c r="G1055" s="108"/>
      <c r="H1055" s="114"/>
      <c r="I1055" s="114"/>
      <c r="J1055" s="114"/>
      <c r="K1055" s="114"/>
      <c r="L1055" s="124"/>
    </row>
    <row r="1056" spans="1:12" x14ac:dyDescent="0.25">
      <c r="A1056" s="111"/>
      <c r="B1056" s="112" t="s">
        <v>22</v>
      </c>
      <c r="C1056" s="255"/>
      <c r="D1056" s="255"/>
      <c r="E1056" s="255"/>
      <c r="F1056" s="108"/>
      <c r="G1056" s="115"/>
      <c r="H1056" s="116"/>
      <c r="I1056" s="116"/>
      <c r="J1056" s="116"/>
      <c r="K1056" s="116"/>
      <c r="L1056" s="131"/>
    </row>
    <row r="1057" spans="1:12" x14ac:dyDescent="0.25">
      <c r="A1057" s="106"/>
      <c r="B1057" s="107" t="s">
        <v>16</v>
      </c>
      <c r="C1057" s="253"/>
      <c r="D1057" s="253"/>
      <c r="E1057" s="253"/>
      <c r="F1057" s="108"/>
      <c r="G1057" s="108" t="s">
        <v>17</v>
      </c>
      <c r="H1057" s="109"/>
      <c r="I1057" s="109"/>
      <c r="J1057" s="109"/>
      <c r="K1057" s="109"/>
      <c r="L1057" s="129"/>
    </row>
    <row r="1058" spans="1:12" x14ac:dyDescent="0.25">
      <c r="A1058" s="111"/>
      <c r="B1058" s="112" t="s">
        <v>18</v>
      </c>
      <c r="C1058" s="254"/>
      <c r="D1058" s="254"/>
      <c r="E1058" s="254"/>
      <c r="F1058" s="108"/>
      <c r="G1058" s="108" t="s">
        <v>20</v>
      </c>
      <c r="H1058" s="114"/>
      <c r="I1058" s="114"/>
      <c r="J1058" s="114"/>
      <c r="K1058" s="114"/>
      <c r="L1058" s="124"/>
    </row>
    <row r="1059" spans="1:12" x14ac:dyDescent="0.25">
      <c r="A1059" s="111"/>
      <c r="B1059" s="107" t="s">
        <v>21</v>
      </c>
      <c r="C1059" s="254"/>
      <c r="D1059" s="254"/>
      <c r="E1059" s="254"/>
      <c r="F1059" s="108"/>
      <c r="G1059" s="108"/>
      <c r="H1059" s="114"/>
      <c r="I1059" s="114"/>
      <c r="J1059" s="114"/>
      <c r="K1059" s="114"/>
      <c r="L1059" s="124"/>
    </row>
    <row r="1060" spans="1:12" x14ac:dyDescent="0.25">
      <c r="A1060" s="111"/>
      <c r="B1060" s="112" t="s">
        <v>22</v>
      </c>
      <c r="C1060" s="255"/>
      <c r="D1060" s="255"/>
      <c r="E1060" s="255"/>
      <c r="F1060" s="108"/>
      <c r="G1060" s="115"/>
      <c r="H1060" s="116"/>
      <c r="I1060" s="116"/>
      <c r="J1060" s="116"/>
      <c r="K1060" s="116"/>
      <c r="L1060" s="131"/>
    </row>
    <row r="1061" spans="1:12" x14ac:dyDescent="0.25">
      <c r="A1061" s="106"/>
      <c r="B1061" s="107" t="s">
        <v>16</v>
      </c>
      <c r="C1061" s="253"/>
      <c r="D1061" s="253"/>
      <c r="E1061" s="253"/>
      <c r="F1061" s="108"/>
      <c r="G1061" s="108" t="s">
        <v>17</v>
      </c>
      <c r="H1061" s="109"/>
      <c r="I1061" s="109"/>
      <c r="J1061" s="109"/>
      <c r="K1061" s="109"/>
      <c r="L1061" s="129"/>
    </row>
    <row r="1062" spans="1:12" x14ac:dyDescent="0.25">
      <c r="A1062" s="111"/>
      <c r="B1062" s="112" t="s">
        <v>18</v>
      </c>
      <c r="C1062" s="254"/>
      <c r="D1062" s="254"/>
      <c r="E1062" s="254"/>
      <c r="F1062" s="108"/>
      <c r="G1062" s="108" t="s">
        <v>20</v>
      </c>
      <c r="H1062" s="114"/>
      <c r="I1062" s="114"/>
      <c r="J1062" s="114"/>
      <c r="K1062" s="114"/>
      <c r="L1062" s="124"/>
    </row>
    <row r="1063" spans="1:12" x14ac:dyDescent="0.25">
      <c r="A1063" s="111"/>
      <c r="B1063" s="107" t="s">
        <v>21</v>
      </c>
      <c r="C1063" s="254"/>
      <c r="D1063" s="254"/>
      <c r="E1063" s="254"/>
      <c r="F1063" s="108"/>
      <c r="G1063" s="108"/>
      <c r="H1063" s="114"/>
      <c r="I1063" s="114"/>
      <c r="J1063" s="114"/>
      <c r="K1063" s="114"/>
      <c r="L1063" s="124"/>
    </row>
    <row r="1064" spans="1:12" x14ac:dyDescent="0.25">
      <c r="A1064" s="111"/>
      <c r="B1064" s="112" t="s">
        <v>22</v>
      </c>
      <c r="C1064" s="255"/>
      <c r="D1064" s="255"/>
      <c r="E1064" s="255"/>
      <c r="F1064" s="108"/>
      <c r="G1064" s="115"/>
      <c r="H1064" s="116"/>
      <c r="I1064" s="116"/>
      <c r="J1064" s="116"/>
      <c r="K1064" s="116"/>
      <c r="L1064" s="131"/>
    </row>
    <row r="1065" spans="1:12" ht="15.75" thickBot="1" x14ac:dyDescent="0.3">
      <c r="A1065" s="328" t="s">
        <v>23</v>
      </c>
      <c r="B1065" s="329"/>
      <c r="C1065" s="329"/>
      <c r="D1065" s="329"/>
      <c r="E1065" s="329"/>
      <c r="F1065" s="330"/>
      <c r="G1065" s="330"/>
      <c r="H1065" s="330"/>
      <c r="I1065" s="330"/>
      <c r="J1065" s="330"/>
      <c r="K1065" s="330"/>
      <c r="L1065" s="331"/>
    </row>
    <row r="1066" spans="1:12" x14ac:dyDescent="0.25">
      <c r="A1066" s="88"/>
      <c r="B1066" s="88"/>
      <c r="C1066" s="88"/>
      <c r="D1066" s="88"/>
      <c r="E1066" s="88"/>
      <c r="F1066" s="88"/>
      <c r="G1066" s="88"/>
      <c r="H1066" s="88"/>
      <c r="I1066" s="88"/>
      <c r="J1066" s="88"/>
      <c r="K1066" s="88"/>
      <c r="L1066" s="88"/>
    </row>
    <row r="1067" spans="1:12" x14ac:dyDescent="0.25">
      <c r="A1067" s="88"/>
      <c r="B1067" s="88"/>
      <c r="C1067" s="88"/>
      <c r="D1067" s="88"/>
      <c r="E1067" s="88"/>
      <c r="F1067" s="88"/>
      <c r="G1067" s="88"/>
      <c r="H1067" s="88"/>
      <c r="I1067" s="88"/>
      <c r="J1067" s="88"/>
      <c r="K1067" s="88"/>
      <c r="L1067" s="88"/>
    </row>
    <row r="1068" spans="1:12" x14ac:dyDescent="0.25">
      <c r="A1068" s="312" t="s">
        <v>0</v>
      </c>
      <c r="B1068" s="332"/>
      <c r="C1068" s="332"/>
      <c r="D1068" s="332"/>
      <c r="E1068" s="332"/>
      <c r="F1068" s="332"/>
      <c r="G1068" s="332"/>
      <c r="H1068" s="332"/>
      <c r="I1068" s="332"/>
      <c r="J1068" s="332"/>
      <c r="K1068" s="332"/>
      <c r="L1068" s="332"/>
    </row>
    <row r="1069" spans="1:12" x14ac:dyDescent="0.25">
      <c r="A1069" s="286" t="s">
        <v>24</v>
      </c>
      <c r="B1069" s="286"/>
      <c r="C1069" s="286"/>
      <c r="D1069" s="286"/>
      <c r="E1069" s="286"/>
      <c r="F1069" s="286"/>
      <c r="G1069" s="286"/>
      <c r="H1069" s="286"/>
      <c r="I1069" s="286"/>
      <c r="J1069" s="286"/>
      <c r="K1069" s="286"/>
      <c r="L1069" s="286"/>
    </row>
    <row r="1070" spans="1:12" ht="15.75" thickBot="1" x14ac:dyDescent="0.3">
      <c r="A1070" s="313" t="s">
        <v>168</v>
      </c>
      <c r="B1070" s="313"/>
      <c r="C1070" s="313"/>
      <c r="D1070" s="313"/>
      <c r="E1070" s="313"/>
      <c r="F1070" s="313"/>
      <c r="G1070" s="313"/>
      <c r="H1070" s="313"/>
      <c r="I1070" s="313"/>
      <c r="J1070" s="313"/>
      <c r="K1070" s="313"/>
      <c r="L1070" s="313"/>
    </row>
    <row r="1071" spans="1:12" ht="15.75" thickBot="1" x14ac:dyDescent="0.3">
      <c r="A1071" s="286" t="s">
        <v>1</v>
      </c>
      <c r="B1071" s="286"/>
      <c r="C1071" s="314" t="s">
        <v>37</v>
      </c>
      <c r="D1071" s="315"/>
      <c r="E1071" s="315"/>
      <c r="F1071" s="315"/>
      <c r="G1071" s="315"/>
      <c r="H1071" s="315"/>
      <c r="I1071" s="315"/>
      <c r="J1071" s="315"/>
      <c r="K1071" s="315"/>
      <c r="L1071" s="316"/>
    </row>
    <row r="1072" spans="1:12" x14ac:dyDescent="0.25">
      <c r="A1072" s="286" t="s">
        <v>2</v>
      </c>
      <c r="B1072" s="286"/>
      <c r="C1072" s="317" t="s">
        <v>46</v>
      </c>
      <c r="D1072" s="318"/>
      <c r="E1072" s="318"/>
      <c r="F1072" s="318"/>
      <c r="G1072" s="318"/>
      <c r="H1072" s="318"/>
      <c r="I1072" s="318"/>
      <c r="J1072" s="318"/>
      <c r="K1072" s="318"/>
      <c r="L1072" s="319"/>
    </row>
    <row r="1073" spans="1:12" ht="15.75" thickBot="1" x14ac:dyDescent="0.3">
      <c r="A1073" s="89"/>
      <c r="B1073" s="89"/>
      <c r="C1073" s="323"/>
      <c r="D1073" s="324"/>
      <c r="E1073" s="324"/>
      <c r="F1073" s="324"/>
      <c r="G1073" s="324"/>
      <c r="H1073" s="324"/>
      <c r="I1073" s="324"/>
      <c r="J1073" s="324"/>
      <c r="K1073" s="324"/>
      <c r="L1073" s="325"/>
    </row>
    <row r="1074" spans="1:12" x14ac:dyDescent="0.25">
      <c r="A1074" s="293" t="s">
        <v>3</v>
      </c>
      <c r="B1074" s="294"/>
      <c r="C1074" s="294"/>
      <c r="D1074" s="295"/>
      <c r="E1074" s="296" t="s">
        <v>4</v>
      </c>
      <c r="F1074" s="297"/>
      <c r="G1074" s="297"/>
      <c r="H1074" s="298"/>
      <c r="I1074" s="299" t="s">
        <v>5</v>
      </c>
      <c r="J1074" s="300"/>
      <c r="K1074" s="300"/>
      <c r="L1074" s="301"/>
    </row>
    <row r="1075" spans="1:12" x14ac:dyDescent="0.25">
      <c r="A1075" s="337" t="s">
        <v>6</v>
      </c>
      <c r="B1075" s="338"/>
      <c r="C1075" s="338"/>
      <c r="D1075" s="339"/>
      <c r="E1075" s="305"/>
      <c r="F1075" s="306"/>
      <c r="G1075" s="306"/>
      <c r="H1075" s="307"/>
      <c r="I1075" s="305"/>
      <c r="J1075" s="306"/>
      <c r="K1075" s="306"/>
      <c r="L1075" s="308"/>
    </row>
    <row r="1076" spans="1:12" x14ac:dyDescent="0.25">
      <c r="A1076" s="309" t="s">
        <v>7</v>
      </c>
      <c r="B1076" s="310"/>
      <c r="C1076" s="310"/>
      <c r="D1076" s="310"/>
      <c r="E1076" s="207"/>
      <c r="F1076" s="207"/>
      <c r="G1076" s="207"/>
      <c r="H1076" s="94">
        <v>2026</v>
      </c>
      <c r="I1076" s="94">
        <v>2027</v>
      </c>
      <c r="J1076" s="94">
        <v>2028</v>
      </c>
      <c r="K1076" s="94">
        <v>2029</v>
      </c>
      <c r="L1076" s="95" t="s">
        <v>8</v>
      </c>
    </row>
    <row r="1077" spans="1:12" x14ac:dyDescent="0.25">
      <c r="A1077" s="270" t="s">
        <v>9</v>
      </c>
      <c r="B1077" s="335"/>
      <c r="C1077" s="271"/>
      <c r="D1077" s="96"/>
      <c r="E1077" s="208"/>
      <c r="F1077" s="208"/>
      <c r="G1077" s="208"/>
      <c r="H1077" s="115">
        <f>H1082+H1086+H1090</f>
        <v>370000</v>
      </c>
      <c r="I1077" s="115">
        <f>I1082+I1086+I1090</f>
        <v>380000</v>
      </c>
      <c r="J1077" s="115">
        <f>J1082+J1086+J1090</f>
        <v>380000</v>
      </c>
      <c r="K1077" s="115">
        <f>K1082+K1086+K1090</f>
        <v>380000</v>
      </c>
      <c r="L1077" s="101">
        <f>SUM(H1077:K1077)</f>
        <v>1510000</v>
      </c>
    </row>
    <row r="1078" spans="1:12" ht="15.75" thickBot="1" x14ac:dyDescent="0.3">
      <c r="A1078" s="212"/>
      <c r="B1078" s="213"/>
      <c r="C1078" s="272"/>
      <c r="D1078" s="272"/>
      <c r="E1078" s="272"/>
      <c r="F1078" s="214"/>
      <c r="G1078" s="215"/>
      <c r="H1078" s="216"/>
      <c r="I1078" s="216"/>
      <c r="J1078" s="216"/>
      <c r="K1078" s="216"/>
      <c r="L1078" s="217"/>
    </row>
    <row r="1079" spans="1:12" x14ac:dyDescent="0.25">
      <c r="A1079" s="273" t="s">
        <v>10</v>
      </c>
      <c r="B1079" s="281" t="s">
        <v>11</v>
      </c>
      <c r="C1079" s="281"/>
      <c r="D1079" s="281"/>
      <c r="E1079" s="281"/>
      <c r="F1079" s="281" t="s">
        <v>12</v>
      </c>
      <c r="G1079" s="283" t="s">
        <v>13</v>
      </c>
      <c r="H1079" s="259">
        <v>2026</v>
      </c>
      <c r="I1079" s="259">
        <v>2027</v>
      </c>
      <c r="J1079" s="259">
        <v>2028</v>
      </c>
      <c r="K1079" s="259">
        <v>2029</v>
      </c>
      <c r="L1079" s="261" t="s">
        <v>14</v>
      </c>
    </row>
    <row r="1080" spans="1:12" x14ac:dyDescent="0.25">
      <c r="A1080" s="274"/>
      <c r="B1080" s="336"/>
      <c r="C1080" s="336"/>
      <c r="D1080" s="336"/>
      <c r="E1080" s="336"/>
      <c r="F1080" s="282"/>
      <c r="G1080" s="284"/>
      <c r="H1080" s="285"/>
      <c r="I1080" s="260"/>
      <c r="J1080" s="260"/>
      <c r="K1080" s="260"/>
      <c r="L1080" s="262"/>
    </row>
    <row r="1081" spans="1:12" x14ac:dyDescent="0.25">
      <c r="A1081" s="106" t="s">
        <v>15</v>
      </c>
      <c r="B1081" s="107" t="s">
        <v>16</v>
      </c>
      <c r="C1081" s="326" t="s">
        <v>423</v>
      </c>
      <c r="D1081" s="326"/>
      <c r="E1081" s="326"/>
      <c r="F1081" s="108"/>
      <c r="G1081" s="108" t="s">
        <v>17</v>
      </c>
      <c r="H1081" s="109">
        <v>1</v>
      </c>
      <c r="I1081" s="109">
        <v>1</v>
      </c>
      <c r="J1081" s="109">
        <v>1</v>
      </c>
      <c r="K1081" s="109">
        <v>1</v>
      </c>
      <c r="L1081" s="129">
        <f>SUM(H1081:K1081)</f>
        <v>4</v>
      </c>
    </row>
    <row r="1082" spans="1:12" x14ac:dyDescent="0.25">
      <c r="A1082" s="111"/>
      <c r="B1082" s="112" t="s">
        <v>18</v>
      </c>
      <c r="C1082" s="333" t="s">
        <v>19</v>
      </c>
      <c r="D1082" s="333"/>
      <c r="E1082" s="333"/>
      <c r="F1082" s="108"/>
      <c r="G1082" s="108" t="s">
        <v>20</v>
      </c>
      <c r="H1082" s="118">
        <v>100000</v>
      </c>
      <c r="I1082" s="118">
        <v>100000</v>
      </c>
      <c r="J1082" s="118">
        <v>100000</v>
      </c>
      <c r="K1082" s="118">
        <v>100000</v>
      </c>
      <c r="L1082" s="124">
        <f>SUM(H1082:K1082)</f>
        <v>400000</v>
      </c>
    </row>
    <row r="1083" spans="1:12" x14ac:dyDescent="0.25">
      <c r="A1083" s="111"/>
      <c r="B1083" s="107" t="s">
        <v>21</v>
      </c>
      <c r="C1083" s="333" t="s">
        <v>154</v>
      </c>
      <c r="D1083" s="333"/>
      <c r="E1083" s="333"/>
      <c r="F1083" s="108"/>
      <c r="G1083" s="108"/>
      <c r="H1083" s="114"/>
      <c r="I1083" s="114"/>
      <c r="J1083" s="114"/>
      <c r="K1083" s="114"/>
      <c r="L1083" s="124"/>
    </row>
    <row r="1084" spans="1:12" x14ac:dyDescent="0.25">
      <c r="A1084" s="111"/>
      <c r="B1084" s="112" t="s">
        <v>22</v>
      </c>
      <c r="C1084" s="334" t="s">
        <v>40</v>
      </c>
      <c r="D1084" s="334"/>
      <c r="E1084" s="334"/>
      <c r="F1084" s="108"/>
      <c r="G1084" s="115"/>
      <c r="H1084" s="116"/>
      <c r="I1084" s="116"/>
      <c r="J1084" s="116"/>
      <c r="K1084" s="116"/>
      <c r="L1084" s="131"/>
    </row>
    <row r="1085" spans="1:12" x14ac:dyDescent="0.25">
      <c r="A1085" s="106" t="s">
        <v>34</v>
      </c>
      <c r="B1085" s="107" t="s">
        <v>16</v>
      </c>
      <c r="C1085" s="326" t="s">
        <v>424</v>
      </c>
      <c r="D1085" s="326"/>
      <c r="E1085" s="326"/>
      <c r="F1085" s="108"/>
      <c r="G1085" s="108" t="s">
        <v>17</v>
      </c>
      <c r="H1085" s="109"/>
      <c r="I1085" s="109"/>
      <c r="J1085" s="109"/>
      <c r="K1085" s="109"/>
      <c r="L1085" s="129">
        <f>SUM(H1085:K1085)</f>
        <v>0</v>
      </c>
    </row>
    <row r="1086" spans="1:12" x14ac:dyDescent="0.25">
      <c r="A1086" s="111"/>
      <c r="B1086" s="112" t="s">
        <v>18</v>
      </c>
      <c r="C1086" s="333" t="s">
        <v>35</v>
      </c>
      <c r="D1086" s="333"/>
      <c r="E1086" s="333"/>
      <c r="F1086" s="108"/>
      <c r="G1086" s="108" t="s">
        <v>20</v>
      </c>
      <c r="H1086" s="134">
        <v>10000</v>
      </c>
      <c r="I1086" s="118">
        <v>10000</v>
      </c>
      <c r="J1086" s="118">
        <v>10000</v>
      </c>
      <c r="K1086" s="118">
        <v>10000</v>
      </c>
      <c r="L1086" s="124">
        <f>SUM(H1086:K1086)</f>
        <v>40000</v>
      </c>
    </row>
    <row r="1087" spans="1:12" x14ac:dyDescent="0.25">
      <c r="A1087" s="111"/>
      <c r="B1087" s="107" t="s">
        <v>21</v>
      </c>
      <c r="C1087" s="333" t="s">
        <v>154</v>
      </c>
      <c r="D1087" s="333"/>
      <c r="E1087" s="333"/>
      <c r="F1087" s="108"/>
      <c r="G1087" s="108"/>
      <c r="H1087" s="114"/>
      <c r="I1087" s="114"/>
      <c r="J1087" s="114"/>
      <c r="K1087" s="114"/>
      <c r="L1087" s="124"/>
    </row>
    <row r="1088" spans="1:12" x14ac:dyDescent="0.25">
      <c r="A1088" s="111"/>
      <c r="B1088" s="112" t="s">
        <v>22</v>
      </c>
      <c r="C1088" s="334" t="s">
        <v>40</v>
      </c>
      <c r="D1088" s="334"/>
      <c r="E1088" s="334"/>
      <c r="F1088" s="108"/>
      <c r="G1088" s="115"/>
      <c r="H1088" s="116"/>
      <c r="I1088" s="116"/>
      <c r="J1088" s="116"/>
      <c r="K1088" s="116"/>
      <c r="L1088" s="131"/>
    </row>
    <row r="1089" spans="1:12" x14ac:dyDescent="0.25">
      <c r="A1089" s="106" t="s">
        <v>15</v>
      </c>
      <c r="B1089" s="107" t="s">
        <v>16</v>
      </c>
      <c r="C1089" s="326" t="s">
        <v>425</v>
      </c>
      <c r="D1089" s="326"/>
      <c r="E1089" s="326"/>
      <c r="F1089" s="108"/>
      <c r="G1089" s="108" t="s">
        <v>17</v>
      </c>
      <c r="H1089" s="109"/>
      <c r="I1089" s="109"/>
      <c r="J1089" s="109"/>
      <c r="K1089" s="109"/>
      <c r="L1089" s="129">
        <f>SUM(H1089:K1089)</f>
        <v>0</v>
      </c>
    </row>
    <row r="1090" spans="1:12" x14ac:dyDescent="0.25">
      <c r="A1090" s="111"/>
      <c r="B1090" s="112" t="s">
        <v>18</v>
      </c>
      <c r="C1090" s="333" t="s">
        <v>19</v>
      </c>
      <c r="D1090" s="333"/>
      <c r="E1090" s="333"/>
      <c r="F1090" s="108"/>
      <c r="G1090" s="108" t="s">
        <v>20</v>
      </c>
      <c r="H1090" s="118">
        <v>260000</v>
      </c>
      <c r="I1090" s="118">
        <v>270000</v>
      </c>
      <c r="J1090" s="118">
        <v>270000</v>
      </c>
      <c r="K1090" s="118">
        <v>270000</v>
      </c>
      <c r="L1090" s="124">
        <f>SUM(H1090:K1090)</f>
        <v>1070000</v>
      </c>
    </row>
    <row r="1091" spans="1:12" x14ac:dyDescent="0.25">
      <c r="A1091" s="111"/>
      <c r="B1091" s="107" t="s">
        <v>21</v>
      </c>
      <c r="C1091" s="333" t="s">
        <v>154</v>
      </c>
      <c r="D1091" s="333"/>
      <c r="E1091" s="333"/>
      <c r="F1091" s="108"/>
      <c r="G1091" s="108"/>
      <c r="H1091" s="114"/>
      <c r="I1091" s="114"/>
      <c r="J1091" s="114"/>
      <c r="K1091" s="114"/>
      <c r="L1091" s="124"/>
    </row>
    <row r="1092" spans="1:12" x14ac:dyDescent="0.25">
      <c r="A1092" s="111"/>
      <c r="B1092" s="112" t="s">
        <v>22</v>
      </c>
      <c r="C1092" s="334" t="s">
        <v>40</v>
      </c>
      <c r="D1092" s="334"/>
      <c r="E1092" s="334"/>
      <c r="F1092" s="108"/>
      <c r="G1092" s="115"/>
      <c r="H1092" s="116"/>
      <c r="I1092" s="116"/>
      <c r="J1092" s="116"/>
      <c r="K1092" s="116"/>
      <c r="L1092" s="131"/>
    </row>
    <row r="1093" spans="1:12" x14ac:dyDescent="0.25">
      <c r="A1093" s="106"/>
      <c r="B1093" s="107" t="s">
        <v>16</v>
      </c>
      <c r="C1093" s="253"/>
      <c r="D1093" s="253"/>
      <c r="E1093" s="253"/>
      <c r="F1093" s="108"/>
      <c r="G1093" s="108" t="s">
        <v>17</v>
      </c>
      <c r="H1093" s="109"/>
      <c r="I1093" s="109"/>
      <c r="J1093" s="109"/>
      <c r="K1093" s="109"/>
      <c r="L1093" s="129"/>
    </row>
    <row r="1094" spans="1:12" x14ac:dyDescent="0.25">
      <c r="A1094" s="111"/>
      <c r="B1094" s="112" t="s">
        <v>18</v>
      </c>
      <c r="C1094" s="254"/>
      <c r="D1094" s="254"/>
      <c r="E1094" s="254"/>
      <c r="F1094" s="108"/>
      <c r="G1094" s="108" t="s">
        <v>20</v>
      </c>
      <c r="H1094" s="114"/>
      <c r="I1094" s="114"/>
      <c r="J1094" s="114"/>
      <c r="K1094" s="114"/>
      <c r="L1094" s="124"/>
    </row>
    <row r="1095" spans="1:12" x14ac:dyDescent="0.25">
      <c r="A1095" s="111"/>
      <c r="B1095" s="107" t="s">
        <v>21</v>
      </c>
      <c r="C1095" s="254"/>
      <c r="D1095" s="254"/>
      <c r="E1095" s="254"/>
      <c r="F1095" s="108"/>
      <c r="G1095" s="108"/>
      <c r="H1095" s="114"/>
      <c r="I1095" s="114"/>
      <c r="J1095" s="114"/>
      <c r="K1095" s="114"/>
      <c r="L1095" s="124"/>
    </row>
    <row r="1096" spans="1:12" x14ac:dyDescent="0.25">
      <c r="A1096" s="111"/>
      <c r="B1096" s="112" t="s">
        <v>22</v>
      </c>
      <c r="C1096" s="255"/>
      <c r="D1096" s="255"/>
      <c r="E1096" s="255"/>
      <c r="F1096" s="108"/>
      <c r="G1096" s="115"/>
      <c r="H1096" s="116"/>
      <c r="I1096" s="116"/>
      <c r="J1096" s="116"/>
      <c r="K1096" s="116"/>
      <c r="L1096" s="131"/>
    </row>
    <row r="1097" spans="1:12" x14ac:dyDescent="0.25">
      <c r="A1097" s="106"/>
      <c r="B1097" s="107" t="s">
        <v>16</v>
      </c>
      <c r="C1097" s="253"/>
      <c r="D1097" s="253"/>
      <c r="E1097" s="253"/>
      <c r="F1097" s="108"/>
      <c r="G1097" s="108" t="s">
        <v>17</v>
      </c>
      <c r="H1097" s="109"/>
      <c r="I1097" s="109"/>
      <c r="J1097" s="109"/>
      <c r="K1097" s="109"/>
      <c r="L1097" s="129"/>
    </row>
    <row r="1098" spans="1:12" x14ac:dyDescent="0.25">
      <c r="A1098" s="111"/>
      <c r="B1098" s="112" t="s">
        <v>18</v>
      </c>
      <c r="C1098" s="254"/>
      <c r="D1098" s="254"/>
      <c r="E1098" s="254"/>
      <c r="F1098" s="108"/>
      <c r="G1098" s="108" t="s">
        <v>20</v>
      </c>
      <c r="H1098" s="114"/>
      <c r="I1098" s="114"/>
      <c r="J1098" s="114"/>
      <c r="K1098" s="114"/>
      <c r="L1098" s="124"/>
    </row>
    <row r="1099" spans="1:12" x14ac:dyDescent="0.25">
      <c r="A1099" s="111"/>
      <c r="B1099" s="107" t="s">
        <v>21</v>
      </c>
      <c r="C1099" s="254"/>
      <c r="D1099" s="254"/>
      <c r="E1099" s="254"/>
      <c r="F1099" s="108"/>
      <c r="G1099" s="108"/>
      <c r="H1099" s="114"/>
      <c r="I1099" s="114"/>
      <c r="J1099" s="114"/>
      <c r="K1099" s="114"/>
      <c r="L1099" s="124"/>
    </row>
    <row r="1100" spans="1:12" x14ac:dyDescent="0.25">
      <c r="A1100" s="111"/>
      <c r="B1100" s="112" t="s">
        <v>22</v>
      </c>
      <c r="C1100" s="255"/>
      <c r="D1100" s="255"/>
      <c r="E1100" s="255"/>
      <c r="F1100" s="108"/>
      <c r="G1100" s="115"/>
      <c r="H1100" s="116"/>
      <c r="I1100" s="116"/>
      <c r="J1100" s="116"/>
      <c r="K1100" s="116"/>
      <c r="L1100" s="131"/>
    </row>
    <row r="1101" spans="1:12" ht="15.75" thickBot="1" x14ac:dyDescent="0.3">
      <c r="A1101" s="328" t="s">
        <v>23</v>
      </c>
      <c r="B1101" s="329"/>
      <c r="C1101" s="329"/>
      <c r="D1101" s="329"/>
      <c r="E1101" s="329"/>
      <c r="F1101" s="330"/>
      <c r="G1101" s="330"/>
      <c r="H1101" s="330"/>
      <c r="I1101" s="330"/>
      <c r="J1101" s="330"/>
      <c r="K1101" s="330"/>
      <c r="L1101" s="331"/>
    </row>
    <row r="1102" spans="1:12" x14ac:dyDescent="0.25">
      <c r="A1102" s="88"/>
      <c r="B1102" s="88"/>
      <c r="C1102" s="88"/>
      <c r="D1102" s="88"/>
      <c r="E1102" s="88"/>
      <c r="F1102" s="88"/>
      <c r="G1102" s="88"/>
      <c r="H1102" s="88"/>
      <c r="I1102" s="88"/>
      <c r="J1102" s="88"/>
      <c r="K1102" s="88"/>
      <c r="L1102" s="88"/>
    </row>
    <row r="1103" spans="1:12" x14ac:dyDescent="0.25">
      <c r="A1103" s="88"/>
      <c r="B1103" s="88"/>
      <c r="C1103" s="88"/>
      <c r="D1103" s="88"/>
      <c r="E1103" s="88"/>
      <c r="F1103" s="88"/>
      <c r="G1103" s="88"/>
      <c r="H1103" s="88"/>
      <c r="I1103" s="88"/>
      <c r="J1103" s="88"/>
      <c r="K1103" s="88"/>
      <c r="L1103" s="88"/>
    </row>
    <row r="1104" spans="1:12" x14ac:dyDescent="0.25">
      <c r="A1104" s="312" t="s">
        <v>0</v>
      </c>
      <c r="B1104" s="332"/>
      <c r="C1104" s="332"/>
      <c r="D1104" s="332"/>
      <c r="E1104" s="332"/>
      <c r="F1104" s="332"/>
      <c r="G1104" s="332"/>
      <c r="H1104" s="332"/>
      <c r="I1104" s="332"/>
      <c r="J1104" s="332"/>
      <c r="K1104" s="332"/>
      <c r="L1104" s="332"/>
    </row>
    <row r="1105" spans="1:12" x14ac:dyDescent="0.25">
      <c r="A1105" s="286" t="s">
        <v>24</v>
      </c>
      <c r="B1105" s="286"/>
      <c r="C1105" s="286"/>
      <c r="D1105" s="286"/>
      <c r="E1105" s="286"/>
      <c r="F1105" s="286"/>
      <c r="G1105" s="286"/>
      <c r="H1105" s="286"/>
      <c r="I1105" s="286"/>
      <c r="J1105" s="286"/>
      <c r="K1105" s="286"/>
      <c r="L1105" s="286"/>
    </row>
    <row r="1106" spans="1:12" ht="15.75" thickBot="1" x14ac:dyDescent="0.3">
      <c r="A1106" s="313" t="s">
        <v>169</v>
      </c>
      <c r="B1106" s="313"/>
      <c r="C1106" s="313"/>
      <c r="D1106" s="313"/>
      <c r="E1106" s="313"/>
      <c r="F1106" s="313"/>
      <c r="G1106" s="313"/>
      <c r="H1106" s="313"/>
      <c r="I1106" s="313"/>
      <c r="J1106" s="313"/>
      <c r="K1106" s="313"/>
      <c r="L1106" s="313"/>
    </row>
    <row r="1107" spans="1:12" ht="15.75" thickBot="1" x14ac:dyDescent="0.3">
      <c r="A1107" s="286" t="s">
        <v>1</v>
      </c>
      <c r="B1107" s="286"/>
      <c r="C1107" s="314" t="s">
        <v>155</v>
      </c>
      <c r="D1107" s="315"/>
      <c r="E1107" s="315"/>
      <c r="F1107" s="315"/>
      <c r="G1107" s="315"/>
      <c r="H1107" s="315"/>
      <c r="I1107" s="315"/>
      <c r="J1107" s="315"/>
      <c r="K1107" s="315"/>
      <c r="L1107" s="316"/>
    </row>
    <row r="1108" spans="1:12" x14ac:dyDescent="0.25">
      <c r="A1108" s="286" t="s">
        <v>2</v>
      </c>
      <c r="B1108" s="286"/>
      <c r="C1108" s="317" t="s">
        <v>156</v>
      </c>
      <c r="D1108" s="318"/>
      <c r="E1108" s="318"/>
      <c r="F1108" s="318"/>
      <c r="G1108" s="318"/>
      <c r="H1108" s="318"/>
      <c r="I1108" s="318"/>
      <c r="J1108" s="318"/>
      <c r="K1108" s="318"/>
      <c r="L1108" s="319"/>
    </row>
    <row r="1109" spans="1:12" ht="15.75" thickBot="1" x14ac:dyDescent="0.3">
      <c r="A1109" s="135"/>
      <c r="B1109" s="135"/>
      <c r="C1109" s="320"/>
      <c r="D1109" s="321"/>
      <c r="E1109" s="321"/>
      <c r="F1109" s="321"/>
      <c r="G1109" s="321"/>
      <c r="H1109" s="321"/>
      <c r="I1109" s="321"/>
      <c r="J1109" s="321"/>
      <c r="K1109" s="321"/>
      <c r="L1109" s="322"/>
    </row>
    <row r="1110" spans="1:12" x14ac:dyDescent="0.25">
      <c r="A1110" s="293" t="s">
        <v>3</v>
      </c>
      <c r="B1110" s="294"/>
      <c r="C1110" s="294"/>
      <c r="D1110" s="295"/>
      <c r="E1110" s="296" t="s">
        <v>4</v>
      </c>
      <c r="F1110" s="297"/>
      <c r="G1110" s="297"/>
      <c r="H1110" s="298"/>
      <c r="I1110" s="299" t="s">
        <v>5</v>
      </c>
      <c r="J1110" s="300"/>
      <c r="K1110" s="300"/>
      <c r="L1110" s="301"/>
    </row>
    <row r="1111" spans="1:12" x14ac:dyDescent="0.25">
      <c r="A1111" s="337" t="s">
        <v>6</v>
      </c>
      <c r="B1111" s="338"/>
      <c r="C1111" s="338"/>
      <c r="D1111" s="339"/>
      <c r="E1111" s="305"/>
      <c r="F1111" s="306"/>
      <c r="G1111" s="306"/>
      <c r="H1111" s="307"/>
      <c r="I1111" s="305"/>
      <c r="J1111" s="306"/>
      <c r="K1111" s="306"/>
      <c r="L1111" s="308"/>
    </row>
    <row r="1112" spans="1:12" x14ac:dyDescent="0.25">
      <c r="A1112" s="309" t="s">
        <v>7</v>
      </c>
      <c r="B1112" s="310"/>
      <c r="C1112" s="310"/>
      <c r="D1112" s="310"/>
      <c r="E1112" s="207"/>
      <c r="F1112" s="207"/>
      <c r="G1112" s="207"/>
      <c r="H1112" s="94">
        <v>2026</v>
      </c>
      <c r="I1112" s="94">
        <v>2027</v>
      </c>
      <c r="J1112" s="94">
        <v>2028</v>
      </c>
      <c r="K1112" s="94">
        <v>2029</v>
      </c>
      <c r="L1112" s="95" t="s">
        <v>8</v>
      </c>
    </row>
    <row r="1113" spans="1:12" x14ac:dyDescent="0.25">
      <c r="A1113" s="270" t="s">
        <v>9</v>
      </c>
      <c r="B1113" s="335"/>
      <c r="C1113" s="271"/>
      <c r="D1113" s="96"/>
      <c r="E1113" s="208"/>
      <c r="F1113" s="208"/>
      <c r="G1113" s="208"/>
      <c r="H1113" s="115">
        <f>H1118+H1122+H1126+H1130+H1134+H1138</f>
        <v>33000</v>
      </c>
      <c r="I1113" s="115">
        <f>I1118+I1122+I1126+I1130+I1134+I1138</f>
        <v>33000</v>
      </c>
      <c r="J1113" s="115">
        <f>J1118+J1122+J1126+J1130+J1134+J1138</f>
        <v>33000</v>
      </c>
      <c r="K1113" s="115">
        <f>K1118+K1122+K1126+K1130+K1134+K1138</f>
        <v>33000</v>
      </c>
      <c r="L1113" s="101">
        <f>SUM(H1113:K1113)</f>
        <v>132000</v>
      </c>
    </row>
    <row r="1114" spans="1:12" ht="15.75" thickBot="1" x14ac:dyDescent="0.3">
      <c r="A1114" s="212"/>
      <c r="B1114" s="213"/>
      <c r="C1114" s="272"/>
      <c r="D1114" s="272"/>
      <c r="E1114" s="272"/>
      <c r="F1114" s="214"/>
      <c r="G1114" s="215"/>
      <c r="H1114" s="216"/>
      <c r="I1114" s="216"/>
      <c r="J1114" s="216"/>
      <c r="K1114" s="216"/>
      <c r="L1114" s="217"/>
    </row>
    <row r="1115" spans="1:12" x14ac:dyDescent="0.25">
      <c r="A1115" s="273" t="s">
        <v>10</v>
      </c>
      <c r="B1115" s="281" t="s">
        <v>11</v>
      </c>
      <c r="C1115" s="281"/>
      <c r="D1115" s="281"/>
      <c r="E1115" s="281"/>
      <c r="F1115" s="281" t="s">
        <v>12</v>
      </c>
      <c r="G1115" s="283" t="s">
        <v>13</v>
      </c>
      <c r="H1115" s="259">
        <v>2026</v>
      </c>
      <c r="I1115" s="259">
        <v>2027</v>
      </c>
      <c r="J1115" s="259">
        <v>2028</v>
      </c>
      <c r="K1115" s="259">
        <v>2029</v>
      </c>
      <c r="L1115" s="261" t="s">
        <v>14</v>
      </c>
    </row>
    <row r="1116" spans="1:12" x14ac:dyDescent="0.25">
      <c r="A1116" s="274"/>
      <c r="B1116" s="336"/>
      <c r="C1116" s="336"/>
      <c r="D1116" s="336"/>
      <c r="E1116" s="336"/>
      <c r="F1116" s="282"/>
      <c r="G1116" s="284"/>
      <c r="H1116" s="285"/>
      <c r="I1116" s="260"/>
      <c r="J1116" s="260"/>
      <c r="K1116" s="260"/>
      <c r="L1116" s="262"/>
    </row>
    <row r="1117" spans="1:12" x14ac:dyDescent="0.25">
      <c r="A1117" s="106" t="s">
        <v>34</v>
      </c>
      <c r="B1117" s="107" t="s">
        <v>16</v>
      </c>
      <c r="C1117" s="326" t="s">
        <v>426</v>
      </c>
      <c r="D1117" s="326"/>
      <c r="E1117" s="326"/>
      <c r="F1117" s="108"/>
      <c r="G1117" s="108" t="s">
        <v>17</v>
      </c>
      <c r="H1117" s="109">
        <v>1</v>
      </c>
      <c r="I1117" s="109">
        <v>1</v>
      </c>
      <c r="J1117" s="109">
        <v>1</v>
      </c>
      <c r="K1117" s="109">
        <v>1</v>
      </c>
      <c r="L1117" s="129">
        <f>SUM(H1117:K1117)</f>
        <v>4</v>
      </c>
    </row>
    <row r="1118" spans="1:12" x14ac:dyDescent="0.25">
      <c r="A1118" s="111"/>
      <c r="B1118" s="112" t="s">
        <v>18</v>
      </c>
      <c r="C1118" s="333" t="s">
        <v>157</v>
      </c>
      <c r="D1118" s="333"/>
      <c r="E1118" s="333"/>
      <c r="F1118" s="108"/>
      <c r="G1118" s="108" t="s">
        <v>20</v>
      </c>
      <c r="H1118" s="118">
        <v>2000</v>
      </c>
      <c r="I1118" s="118">
        <v>2000</v>
      </c>
      <c r="J1118" s="118">
        <v>2000</v>
      </c>
      <c r="K1118" s="118">
        <v>2000</v>
      </c>
      <c r="L1118" s="124">
        <f>SUM(H1118:K1118)</f>
        <v>8000</v>
      </c>
    </row>
    <row r="1119" spans="1:12" x14ac:dyDescent="0.25">
      <c r="A1119" s="111"/>
      <c r="B1119" s="107" t="s">
        <v>21</v>
      </c>
      <c r="C1119" s="333" t="s">
        <v>154</v>
      </c>
      <c r="D1119" s="333"/>
      <c r="E1119" s="333"/>
      <c r="F1119" s="108"/>
      <c r="G1119" s="108"/>
      <c r="H1119" s="114"/>
      <c r="I1119" s="114"/>
      <c r="J1119" s="114"/>
      <c r="K1119" s="114"/>
      <c r="L1119" s="124"/>
    </row>
    <row r="1120" spans="1:12" x14ac:dyDescent="0.25">
      <c r="A1120" s="111"/>
      <c r="B1120" s="112" t="s">
        <v>22</v>
      </c>
      <c r="C1120" s="334" t="s">
        <v>158</v>
      </c>
      <c r="D1120" s="334"/>
      <c r="E1120" s="334"/>
      <c r="F1120" s="108"/>
      <c r="G1120" s="115"/>
      <c r="H1120" s="116"/>
      <c r="I1120" s="116"/>
      <c r="J1120" s="116"/>
      <c r="K1120" s="116"/>
      <c r="L1120" s="131"/>
    </row>
    <row r="1121" spans="1:12" x14ac:dyDescent="0.25">
      <c r="A1121" s="106" t="s">
        <v>34</v>
      </c>
      <c r="B1121" s="107" t="s">
        <v>16</v>
      </c>
      <c r="C1121" s="326" t="s">
        <v>427</v>
      </c>
      <c r="D1121" s="326"/>
      <c r="E1121" s="326"/>
      <c r="F1121" s="108"/>
      <c r="G1121" s="108" t="s">
        <v>17</v>
      </c>
      <c r="H1121" s="109"/>
      <c r="I1121" s="109"/>
      <c r="J1121" s="109"/>
      <c r="K1121" s="109"/>
      <c r="L1121" s="129">
        <f>SUM(H1121:K1121)</f>
        <v>0</v>
      </c>
    </row>
    <row r="1122" spans="1:12" x14ac:dyDescent="0.25">
      <c r="A1122" s="111"/>
      <c r="B1122" s="112" t="s">
        <v>18</v>
      </c>
      <c r="C1122" s="333" t="s">
        <v>157</v>
      </c>
      <c r="D1122" s="333"/>
      <c r="E1122" s="333"/>
      <c r="F1122" s="108"/>
      <c r="G1122" s="108" t="s">
        <v>20</v>
      </c>
      <c r="H1122" s="118">
        <v>2000</v>
      </c>
      <c r="I1122" s="118">
        <v>2000</v>
      </c>
      <c r="J1122" s="118">
        <v>2000</v>
      </c>
      <c r="K1122" s="118">
        <v>2000</v>
      </c>
      <c r="L1122" s="124">
        <f>SUM(H1122:K1122)</f>
        <v>8000</v>
      </c>
    </row>
    <row r="1123" spans="1:12" x14ac:dyDescent="0.25">
      <c r="A1123" s="111"/>
      <c r="B1123" s="107" t="s">
        <v>21</v>
      </c>
      <c r="C1123" s="333" t="s">
        <v>154</v>
      </c>
      <c r="D1123" s="333"/>
      <c r="E1123" s="333"/>
      <c r="F1123" s="108"/>
      <c r="G1123" s="108"/>
      <c r="H1123" s="114"/>
      <c r="I1123" s="114"/>
      <c r="J1123" s="114"/>
      <c r="K1123" s="114"/>
      <c r="L1123" s="124"/>
    </row>
    <row r="1124" spans="1:12" x14ac:dyDescent="0.25">
      <c r="A1124" s="111"/>
      <c r="B1124" s="112" t="s">
        <v>22</v>
      </c>
      <c r="C1124" s="334" t="s">
        <v>158</v>
      </c>
      <c r="D1124" s="334"/>
      <c r="E1124" s="334"/>
      <c r="F1124" s="108"/>
      <c r="G1124" s="115"/>
      <c r="H1124" s="116"/>
      <c r="I1124" s="116"/>
      <c r="J1124" s="116"/>
      <c r="K1124" s="116"/>
      <c r="L1124" s="131"/>
    </row>
    <row r="1125" spans="1:12" x14ac:dyDescent="0.25">
      <c r="A1125" s="106" t="s">
        <v>34</v>
      </c>
      <c r="B1125" s="107" t="s">
        <v>16</v>
      </c>
      <c r="C1125" s="326" t="s">
        <v>499</v>
      </c>
      <c r="D1125" s="326"/>
      <c r="E1125" s="326"/>
      <c r="F1125" s="108"/>
      <c r="G1125" s="108" t="s">
        <v>17</v>
      </c>
      <c r="H1125" s="109"/>
      <c r="I1125" s="109"/>
      <c r="J1125" s="109"/>
      <c r="K1125" s="109"/>
      <c r="L1125" s="129">
        <f>SUM(H1125:K1125)</f>
        <v>0</v>
      </c>
    </row>
    <row r="1126" spans="1:12" x14ac:dyDescent="0.25">
      <c r="A1126" s="111"/>
      <c r="B1126" s="112" t="s">
        <v>18</v>
      </c>
      <c r="C1126" s="333" t="s">
        <v>159</v>
      </c>
      <c r="D1126" s="333"/>
      <c r="E1126" s="333"/>
      <c r="F1126" s="108"/>
      <c r="G1126" s="108" t="s">
        <v>20</v>
      </c>
      <c r="H1126" s="118">
        <v>2000</v>
      </c>
      <c r="I1126" s="118">
        <v>2000</v>
      </c>
      <c r="J1126" s="118">
        <v>2000</v>
      </c>
      <c r="K1126" s="118">
        <v>2000</v>
      </c>
      <c r="L1126" s="124">
        <f>SUM(H1126:K1126)</f>
        <v>8000</v>
      </c>
    </row>
    <row r="1127" spans="1:12" x14ac:dyDescent="0.25">
      <c r="A1127" s="111"/>
      <c r="B1127" s="107" t="s">
        <v>21</v>
      </c>
      <c r="C1127" s="333" t="s">
        <v>154</v>
      </c>
      <c r="D1127" s="333"/>
      <c r="E1127" s="333"/>
      <c r="F1127" s="108"/>
      <c r="G1127" s="108"/>
      <c r="H1127" s="114"/>
      <c r="I1127" s="114"/>
      <c r="J1127" s="114"/>
      <c r="K1127" s="114"/>
      <c r="L1127" s="124"/>
    </row>
    <row r="1128" spans="1:12" x14ac:dyDescent="0.25">
      <c r="A1128" s="111"/>
      <c r="B1128" s="112" t="s">
        <v>22</v>
      </c>
      <c r="C1128" s="334" t="s">
        <v>160</v>
      </c>
      <c r="D1128" s="334"/>
      <c r="E1128" s="334"/>
      <c r="F1128" s="108"/>
      <c r="G1128" s="115"/>
      <c r="H1128" s="116"/>
      <c r="I1128" s="116"/>
      <c r="J1128" s="116"/>
      <c r="K1128" s="116"/>
      <c r="L1128" s="131"/>
    </row>
    <row r="1129" spans="1:12" x14ac:dyDescent="0.25">
      <c r="A1129" s="106" t="s">
        <v>34</v>
      </c>
      <c r="B1129" s="107" t="s">
        <v>16</v>
      </c>
      <c r="C1129" s="326" t="s">
        <v>500</v>
      </c>
      <c r="D1129" s="326"/>
      <c r="E1129" s="326"/>
      <c r="F1129" s="108"/>
      <c r="G1129" s="108" t="s">
        <v>17</v>
      </c>
      <c r="H1129" s="109"/>
      <c r="I1129" s="109"/>
      <c r="J1129" s="109"/>
      <c r="K1129" s="109"/>
      <c r="L1129" s="129">
        <f>SUM(H1129:K1129)</f>
        <v>0</v>
      </c>
    </row>
    <row r="1130" spans="1:12" x14ac:dyDescent="0.25">
      <c r="A1130" s="111"/>
      <c r="B1130" s="112" t="s">
        <v>18</v>
      </c>
      <c r="C1130" s="333" t="s">
        <v>161</v>
      </c>
      <c r="D1130" s="333"/>
      <c r="E1130" s="333"/>
      <c r="F1130" s="108"/>
      <c r="G1130" s="108" t="s">
        <v>20</v>
      </c>
      <c r="H1130" s="118">
        <v>2000</v>
      </c>
      <c r="I1130" s="118">
        <v>2000</v>
      </c>
      <c r="J1130" s="118">
        <v>2000</v>
      </c>
      <c r="K1130" s="118">
        <v>2000</v>
      </c>
      <c r="L1130" s="124">
        <f>SUM(H1130:K1130)</f>
        <v>8000</v>
      </c>
    </row>
    <row r="1131" spans="1:12" x14ac:dyDescent="0.25">
      <c r="A1131" s="111"/>
      <c r="B1131" s="107" t="s">
        <v>21</v>
      </c>
      <c r="C1131" s="333" t="s">
        <v>154</v>
      </c>
      <c r="D1131" s="333"/>
      <c r="E1131" s="333"/>
      <c r="F1131" s="108"/>
      <c r="G1131" s="108"/>
      <c r="H1131" s="114"/>
      <c r="I1131" s="114"/>
      <c r="J1131" s="114"/>
      <c r="K1131" s="114"/>
      <c r="L1131" s="124"/>
    </row>
    <row r="1132" spans="1:12" x14ac:dyDescent="0.25">
      <c r="A1132" s="111"/>
      <c r="B1132" s="112" t="s">
        <v>22</v>
      </c>
      <c r="C1132" s="334" t="s">
        <v>145</v>
      </c>
      <c r="D1132" s="334"/>
      <c r="E1132" s="334"/>
      <c r="F1132" s="108"/>
      <c r="G1132" s="115"/>
      <c r="H1132" s="116"/>
      <c r="I1132" s="116"/>
      <c r="J1132" s="116"/>
      <c r="K1132" s="116"/>
      <c r="L1132" s="131"/>
    </row>
    <row r="1133" spans="1:12" x14ac:dyDescent="0.25">
      <c r="A1133" s="106" t="s">
        <v>34</v>
      </c>
      <c r="B1133" s="107" t="s">
        <v>16</v>
      </c>
      <c r="C1133" s="326" t="s">
        <v>501</v>
      </c>
      <c r="D1133" s="326"/>
      <c r="E1133" s="326"/>
      <c r="F1133" s="108"/>
      <c r="G1133" s="108" t="s">
        <v>17</v>
      </c>
      <c r="H1133" s="109"/>
      <c r="I1133" s="109"/>
      <c r="J1133" s="109"/>
      <c r="K1133" s="109"/>
      <c r="L1133" s="129">
        <f>SUM(H1133:K1133)</f>
        <v>0</v>
      </c>
    </row>
    <row r="1134" spans="1:12" x14ac:dyDescent="0.25">
      <c r="A1134" s="111"/>
      <c r="B1134" s="112" t="s">
        <v>18</v>
      </c>
      <c r="C1134" s="333" t="s">
        <v>35</v>
      </c>
      <c r="D1134" s="333"/>
      <c r="E1134" s="333"/>
      <c r="F1134" s="108"/>
      <c r="G1134" s="108" t="s">
        <v>20</v>
      </c>
      <c r="H1134" s="118">
        <v>5000</v>
      </c>
      <c r="I1134" s="118">
        <v>5000</v>
      </c>
      <c r="J1134" s="118">
        <v>5000</v>
      </c>
      <c r="K1134" s="118">
        <v>5000</v>
      </c>
      <c r="L1134" s="124">
        <f>SUM(H1134:K1134)</f>
        <v>20000</v>
      </c>
    </row>
    <row r="1135" spans="1:12" x14ac:dyDescent="0.25">
      <c r="A1135" s="111"/>
      <c r="B1135" s="107" t="s">
        <v>21</v>
      </c>
      <c r="C1135" s="333" t="s">
        <v>154</v>
      </c>
      <c r="D1135" s="333"/>
      <c r="E1135" s="333"/>
      <c r="F1135" s="108"/>
      <c r="G1135" s="108"/>
      <c r="H1135" s="114"/>
      <c r="I1135" s="114"/>
      <c r="J1135" s="114"/>
      <c r="K1135" s="114"/>
      <c r="L1135" s="124"/>
    </row>
    <row r="1136" spans="1:12" x14ac:dyDescent="0.25">
      <c r="A1136" s="111"/>
      <c r="B1136" s="112" t="s">
        <v>22</v>
      </c>
      <c r="C1136" s="334" t="s">
        <v>158</v>
      </c>
      <c r="D1136" s="334"/>
      <c r="E1136" s="334"/>
      <c r="F1136" s="108"/>
      <c r="G1136" s="115"/>
      <c r="H1136" s="116"/>
      <c r="I1136" s="116"/>
      <c r="J1136" s="116"/>
      <c r="K1136" s="116"/>
      <c r="L1136" s="131"/>
    </row>
    <row r="1137" spans="1:12" x14ac:dyDescent="0.25">
      <c r="A1137" s="106" t="s">
        <v>15</v>
      </c>
      <c r="B1137" s="107" t="s">
        <v>16</v>
      </c>
      <c r="C1137" s="326" t="s">
        <v>428</v>
      </c>
      <c r="D1137" s="326"/>
      <c r="E1137" s="326"/>
      <c r="F1137" s="108"/>
      <c r="G1137" s="108" t="s">
        <v>17</v>
      </c>
      <c r="H1137" s="109"/>
      <c r="I1137" s="109"/>
      <c r="J1137" s="109"/>
      <c r="K1137" s="109"/>
      <c r="L1137" s="129">
        <f>SUM(H1137:K1137)</f>
        <v>0</v>
      </c>
    </row>
    <row r="1138" spans="1:12" x14ac:dyDescent="0.25">
      <c r="A1138" s="111"/>
      <c r="B1138" s="112" t="s">
        <v>18</v>
      </c>
      <c r="C1138" s="333" t="s">
        <v>19</v>
      </c>
      <c r="D1138" s="333"/>
      <c r="E1138" s="333"/>
      <c r="F1138" s="108"/>
      <c r="G1138" s="108" t="s">
        <v>20</v>
      </c>
      <c r="H1138" s="118">
        <v>20000</v>
      </c>
      <c r="I1138" s="118">
        <v>20000</v>
      </c>
      <c r="J1138" s="118">
        <v>20000</v>
      </c>
      <c r="K1138" s="118">
        <v>20000</v>
      </c>
      <c r="L1138" s="124">
        <f>SUM(H1138:K1138)</f>
        <v>80000</v>
      </c>
    </row>
    <row r="1139" spans="1:12" x14ac:dyDescent="0.25">
      <c r="A1139" s="111"/>
      <c r="B1139" s="107" t="s">
        <v>21</v>
      </c>
      <c r="C1139" s="333" t="s">
        <v>154</v>
      </c>
      <c r="D1139" s="333"/>
      <c r="E1139" s="333"/>
      <c r="F1139" s="108"/>
      <c r="G1139" s="108"/>
      <c r="H1139" s="114"/>
      <c r="I1139" s="114"/>
      <c r="J1139" s="114"/>
      <c r="K1139" s="114"/>
      <c r="L1139" s="124"/>
    </row>
    <row r="1140" spans="1:12" ht="15.75" thickBot="1" x14ac:dyDescent="0.3">
      <c r="A1140" s="119"/>
      <c r="B1140" s="120" t="s">
        <v>22</v>
      </c>
      <c r="C1140" s="340" t="s">
        <v>40</v>
      </c>
      <c r="D1140" s="340"/>
      <c r="E1140" s="340"/>
      <c r="F1140" s="132"/>
      <c r="G1140" s="121"/>
      <c r="H1140" s="122"/>
      <c r="I1140" s="122"/>
      <c r="J1140" s="122"/>
      <c r="K1140" s="122"/>
      <c r="L1140" s="133"/>
    </row>
    <row r="1141" spans="1:12" ht="15.75" thickBot="1" x14ac:dyDescent="0.3">
      <c r="A1141" s="328" t="s">
        <v>23</v>
      </c>
      <c r="B1141" s="329"/>
      <c r="C1141" s="329"/>
      <c r="D1141" s="329"/>
      <c r="E1141" s="329"/>
      <c r="F1141" s="330"/>
      <c r="G1141" s="330"/>
      <c r="H1141" s="330"/>
      <c r="I1141" s="330"/>
      <c r="J1141" s="330"/>
      <c r="K1141" s="330"/>
      <c r="L1141" s="331"/>
    </row>
    <row r="1142" spans="1:12" x14ac:dyDescent="0.25">
      <c r="A1142" s="88"/>
      <c r="B1142" s="88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</row>
    <row r="1143" spans="1:12" x14ac:dyDescent="0.25">
      <c r="A1143" s="312" t="s">
        <v>0</v>
      </c>
      <c r="B1143" s="332"/>
      <c r="C1143" s="332"/>
      <c r="D1143" s="332"/>
      <c r="E1143" s="332"/>
      <c r="F1143" s="332"/>
      <c r="G1143" s="332"/>
      <c r="H1143" s="332"/>
      <c r="I1143" s="332"/>
      <c r="J1143" s="332"/>
      <c r="K1143" s="332"/>
      <c r="L1143" s="332"/>
    </row>
    <row r="1144" spans="1:12" x14ac:dyDescent="0.25">
      <c r="A1144" s="286" t="s">
        <v>24</v>
      </c>
      <c r="B1144" s="286"/>
      <c r="C1144" s="286"/>
      <c r="D1144" s="286"/>
      <c r="E1144" s="286"/>
      <c r="F1144" s="286"/>
      <c r="G1144" s="286"/>
      <c r="H1144" s="286"/>
      <c r="I1144" s="286"/>
      <c r="J1144" s="286"/>
      <c r="K1144" s="286"/>
      <c r="L1144" s="286"/>
    </row>
    <row r="1145" spans="1:12" ht="15.75" thickBot="1" x14ac:dyDescent="0.3">
      <c r="A1145" s="313" t="s">
        <v>170</v>
      </c>
      <c r="B1145" s="313"/>
      <c r="C1145" s="313"/>
      <c r="D1145" s="313"/>
      <c r="E1145" s="313"/>
      <c r="F1145" s="313"/>
      <c r="G1145" s="313"/>
      <c r="H1145" s="313"/>
      <c r="I1145" s="313"/>
      <c r="J1145" s="313"/>
      <c r="K1145" s="313"/>
      <c r="L1145" s="313"/>
    </row>
    <row r="1146" spans="1:12" ht="15.75" thickBot="1" x14ac:dyDescent="0.3">
      <c r="A1146" s="286" t="s">
        <v>1</v>
      </c>
      <c r="B1146" s="286"/>
      <c r="C1146" s="314" t="s">
        <v>162</v>
      </c>
      <c r="D1146" s="315"/>
      <c r="E1146" s="315"/>
      <c r="F1146" s="315"/>
      <c r="G1146" s="315"/>
      <c r="H1146" s="315"/>
      <c r="I1146" s="315"/>
      <c r="J1146" s="315"/>
      <c r="K1146" s="315"/>
      <c r="L1146" s="316"/>
    </row>
    <row r="1147" spans="1:12" x14ac:dyDescent="0.25">
      <c r="A1147" s="286" t="s">
        <v>2</v>
      </c>
      <c r="B1147" s="286"/>
      <c r="C1147" s="317" t="s">
        <v>163</v>
      </c>
      <c r="D1147" s="318"/>
      <c r="E1147" s="318"/>
      <c r="F1147" s="318"/>
      <c r="G1147" s="318"/>
      <c r="H1147" s="318"/>
      <c r="I1147" s="318"/>
      <c r="J1147" s="318"/>
      <c r="K1147" s="318"/>
      <c r="L1147" s="319"/>
    </row>
    <row r="1148" spans="1:12" ht="15.75" thickBot="1" x14ac:dyDescent="0.3">
      <c r="A1148" s="135"/>
      <c r="B1148" s="135"/>
      <c r="C1148" s="323"/>
      <c r="D1148" s="324"/>
      <c r="E1148" s="324"/>
      <c r="F1148" s="324"/>
      <c r="G1148" s="324"/>
      <c r="H1148" s="324"/>
      <c r="I1148" s="324"/>
      <c r="J1148" s="324"/>
      <c r="K1148" s="324"/>
      <c r="L1148" s="325"/>
    </row>
    <row r="1149" spans="1:12" x14ac:dyDescent="0.25">
      <c r="A1149" s="293" t="s">
        <v>3</v>
      </c>
      <c r="B1149" s="294"/>
      <c r="C1149" s="294"/>
      <c r="D1149" s="295"/>
      <c r="E1149" s="296" t="s">
        <v>4</v>
      </c>
      <c r="F1149" s="297"/>
      <c r="G1149" s="297"/>
      <c r="H1149" s="298"/>
      <c r="I1149" s="299" t="s">
        <v>5</v>
      </c>
      <c r="J1149" s="300"/>
      <c r="K1149" s="300"/>
      <c r="L1149" s="301"/>
    </row>
    <row r="1150" spans="1:12" x14ac:dyDescent="0.25">
      <c r="A1150" s="337" t="s">
        <v>6</v>
      </c>
      <c r="B1150" s="338"/>
      <c r="C1150" s="338"/>
      <c r="D1150" s="339"/>
      <c r="E1150" s="305"/>
      <c r="F1150" s="306"/>
      <c r="G1150" s="306"/>
      <c r="H1150" s="307"/>
      <c r="I1150" s="305"/>
      <c r="J1150" s="306"/>
      <c r="K1150" s="306"/>
      <c r="L1150" s="308"/>
    </row>
    <row r="1151" spans="1:12" x14ac:dyDescent="0.25">
      <c r="A1151" s="309" t="s">
        <v>7</v>
      </c>
      <c r="B1151" s="310"/>
      <c r="C1151" s="310"/>
      <c r="D1151" s="310"/>
      <c r="E1151" s="207"/>
      <c r="F1151" s="207"/>
      <c r="G1151" s="207"/>
      <c r="H1151" s="94">
        <v>2026</v>
      </c>
      <c r="I1151" s="94">
        <v>2027</v>
      </c>
      <c r="J1151" s="94">
        <v>2028</v>
      </c>
      <c r="K1151" s="94">
        <v>2029</v>
      </c>
      <c r="L1151" s="95" t="s">
        <v>8</v>
      </c>
    </row>
    <row r="1152" spans="1:12" x14ac:dyDescent="0.25">
      <c r="A1152" s="270" t="s">
        <v>9</v>
      </c>
      <c r="B1152" s="335"/>
      <c r="C1152" s="271"/>
      <c r="D1152" s="96"/>
      <c r="E1152" s="208"/>
      <c r="F1152" s="208"/>
      <c r="G1152" s="208"/>
      <c r="H1152" s="115">
        <f>H1157+H1161</f>
        <v>37000</v>
      </c>
      <c r="I1152" s="115">
        <f>I1157+I1161</f>
        <v>37000</v>
      </c>
      <c r="J1152" s="115">
        <f>J1157+J1161</f>
        <v>37000</v>
      </c>
      <c r="K1152" s="115">
        <f>K1157+K1161</f>
        <v>37000</v>
      </c>
      <c r="L1152" s="101">
        <f>SUM(H1152:K1152)</f>
        <v>148000</v>
      </c>
    </row>
    <row r="1153" spans="1:12" ht="15.75" thickBot="1" x14ac:dyDescent="0.3">
      <c r="A1153" s="212"/>
      <c r="B1153" s="213"/>
      <c r="C1153" s="272"/>
      <c r="D1153" s="272"/>
      <c r="E1153" s="272"/>
      <c r="F1153" s="214"/>
      <c r="G1153" s="215"/>
      <c r="H1153" s="216"/>
      <c r="I1153" s="216"/>
      <c r="J1153" s="216"/>
      <c r="K1153" s="216"/>
      <c r="L1153" s="217"/>
    </row>
    <row r="1154" spans="1:12" x14ac:dyDescent="0.25">
      <c r="A1154" s="273" t="s">
        <v>10</v>
      </c>
      <c r="B1154" s="281" t="s">
        <v>11</v>
      </c>
      <c r="C1154" s="281"/>
      <c r="D1154" s="281"/>
      <c r="E1154" s="281"/>
      <c r="F1154" s="281" t="s">
        <v>12</v>
      </c>
      <c r="G1154" s="283" t="s">
        <v>13</v>
      </c>
      <c r="H1154" s="259">
        <v>2026</v>
      </c>
      <c r="I1154" s="259">
        <v>2027</v>
      </c>
      <c r="J1154" s="259">
        <v>2028</v>
      </c>
      <c r="K1154" s="259">
        <v>2029</v>
      </c>
      <c r="L1154" s="261" t="s">
        <v>14</v>
      </c>
    </row>
    <row r="1155" spans="1:12" x14ac:dyDescent="0.25">
      <c r="A1155" s="274"/>
      <c r="B1155" s="336"/>
      <c r="C1155" s="336"/>
      <c r="D1155" s="336"/>
      <c r="E1155" s="336"/>
      <c r="F1155" s="282"/>
      <c r="G1155" s="284"/>
      <c r="H1155" s="285"/>
      <c r="I1155" s="260"/>
      <c r="J1155" s="260"/>
      <c r="K1155" s="260"/>
      <c r="L1155" s="262"/>
    </row>
    <row r="1156" spans="1:12" x14ac:dyDescent="0.25">
      <c r="A1156" s="106" t="s">
        <v>15</v>
      </c>
      <c r="B1156" s="107" t="s">
        <v>16</v>
      </c>
      <c r="C1156" s="253" t="s">
        <v>429</v>
      </c>
      <c r="D1156" s="253"/>
      <c r="E1156" s="253"/>
      <c r="F1156" s="108"/>
      <c r="G1156" s="108" t="s">
        <v>17</v>
      </c>
      <c r="H1156" s="109">
        <v>1</v>
      </c>
      <c r="I1156" s="109">
        <v>1</v>
      </c>
      <c r="J1156" s="109">
        <v>1</v>
      </c>
      <c r="K1156" s="109">
        <v>1</v>
      </c>
      <c r="L1156" s="218">
        <f>SUM(H1156:K1156)</f>
        <v>4</v>
      </c>
    </row>
    <row r="1157" spans="1:12" x14ac:dyDescent="0.25">
      <c r="A1157" s="111"/>
      <c r="B1157" s="112" t="s">
        <v>18</v>
      </c>
      <c r="C1157" s="254" t="s">
        <v>164</v>
      </c>
      <c r="D1157" s="254"/>
      <c r="E1157" s="254"/>
      <c r="F1157" s="108"/>
      <c r="G1157" s="108" t="s">
        <v>20</v>
      </c>
      <c r="H1157" s="219">
        <v>35000</v>
      </c>
      <c r="I1157" s="219">
        <v>35000</v>
      </c>
      <c r="J1157" s="219">
        <v>35000</v>
      </c>
      <c r="K1157" s="219">
        <v>35000</v>
      </c>
      <c r="L1157" s="124">
        <f>SUM(H1157:K1157)</f>
        <v>140000</v>
      </c>
    </row>
    <row r="1158" spans="1:12" x14ac:dyDescent="0.25">
      <c r="A1158" s="111"/>
      <c r="B1158" s="107" t="s">
        <v>21</v>
      </c>
      <c r="C1158" s="254" t="s">
        <v>154</v>
      </c>
      <c r="D1158" s="254"/>
      <c r="E1158" s="254"/>
      <c r="F1158" s="108"/>
      <c r="G1158" s="108"/>
      <c r="H1158" s="114"/>
      <c r="I1158" s="114"/>
      <c r="J1158" s="114"/>
      <c r="K1158" s="114"/>
      <c r="L1158" s="124"/>
    </row>
    <row r="1159" spans="1:12" x14ac:dyDescent="0.25">
      <c r="A1159" s="111"/>
      <c r="B1159" s="112" t="s">
        <v>22</v>
      </c>
      <c r="C1159" s="255" t="s">
        <v>165</v>
      </c>
      <c r="D1159" s="255"/>
      <c r="E1159" s="255"/>
      <c r="F1159" s="108"/>
      <c r="G1159" s="115"/>
      <c r="H1159" s="116"/>
      <c r="I1159" s="116"/>
      <c r="J1159" s="116"/>
      <c r="K1159" s="116"/>
      <c r="L1159" s="131"/>
    </row>
    <row r="1160" spans="1:12" x14ac:dyDescent="0.25">
      <c r="A1160" s="106" t="s">
        <v>34</v>
      </c>
      <c r="B1160" s="107" t="s">
        <v>16</v>
      </c>
      <c r="C1160" s="253" t="s">
        <v>502</v>
      </c>
      <c r="D1160" s="253"/>
      <c r="E1160" s="253"/>
      <c r="F1160" s="108"/>
      <c r="G1160" s="108" t="s">
        <v>17</v>
      </c>
      <c r="H1160" s="109">
        <v>1</v>
      </c>
      <c r="I1160" s="109">
        <v>1</v>
      </c>
      <c r="J1160" s="109">
        <v>1</v>
      </c>
      <c r="K1160" s="109">
        <v>1</v>
      </c>
      <c r="L1160" s="218">
        <f>SUM(H1160:K1160)</f>
        <v>4</v>
      </c>
    </row>
    <row r="1161" spans="1:12" x14ac:dyDescent="0.25">
      <c r="A1161" s="111"/>
      <c r="B1161" s="112" t="s">
        <v>18</v>
      </c>
      <c r="C1161" s="254" t="s">
        <v>166</v>
      </c>
      <c r="D1161" s="254"/>
      <c r="E1161" s="254"/>
      <c r="F1161" s="108"/>
      <c r="G1161" s="108" t="s">
        <v>20</v>
      </c>
      <c r="H1161" s="219">
        <v>2000</v>
      </c>
      <c r="I1161" s="219">
        <v>2000</v>
      </c>
      <c r="J1161" s="219">
        <v>2000</v>
      </c>
      <c r="K1161" s="219">
        <v>2000</v>
      </c>
      <c r="L1161" s="124">
        <f>SUM(H1161:K1161)</f>
        <v>8000</v>
      </c>
    </row>
    <row r="1162" spans="1:12" x14ac:dyDescent="0.25">
      <c r="A1162" s="111"/>
      <c r="B1162" s="107" t="s">
        <v>21</v>
      </c>
      <c r="C1162" s="254" t="s">
        <v>154</v>
      </c>
      <c r="D1162" s="254"/>
      <c r="E1162" s="254"/>
      <c r="F1162" s="108"/>
      <c r="G1162" s="108"/>
      <c r="H1162" s="114"/>
      <c r="I1162" s="114"/>
      <c r="J1162" s="114"/>
      <c r="K1162" s="114"/>
      <c r="L1162" s="124"/>
    </row>
    <row r="1163" spans="1:12" x14ac:dyDescent="0.25">
      <c r="A1163" s="111"/>
      <c r="B1163" s="112" t="s">
        <v>22</v>
      </c>
      <c r="C1163" s="255" t="s">
        <v>167</v>
      </c>
      <c r="D1163" s="255"/>
      <c r="E1163" s="255"/>
      <c r="F1163" s="108"/>
      <c r="G1163" s="115"/>
      <c r="H1163" s="116"/>
      <c r="I1163" s="116"/>
      <c r="J1163" s="116"/>
      <c r="K1163" s="116"/>
      <c r="L1163" s="131"/>
    </row>
    <row r="1164" spans="1:12" x14ac:dyDescent="0.25">
      <c r="A1164" s="106"/>
      <c r="B1164" s="107" t="s">
        <v>16</v>
      </c>
      <c r="C1164" s="253"/>
      <c r="D1164" s="253"/>
      <c r="E1164" s="253"/>
      <c r="F1164" s="108"/>
      <c r="G1164" s="108" t="s">
        <v>17</v>
      </c>
      <c r="H1164" s="109"/>
      <c r="I1164" s="109"/>
      <c r="J1164" s="109"/>
      <c r="K1164" s="109"/>
      <c r="L1164" s="129"/>
    </row>
    <row r="1165" spans="1:12" x14ac:dyDescent="0.25">
      <c r="A1165" s="111"/>
      <c r="B1165" s="112" t="s">
        <v>18</v>
      </c>
      <c r="C1165" s="254"/>
      <c r="D1165" s="254"/>
      <c r="E1165" s="254"/>
      <c r="F1165" s="108"/>
      <c r="G1165" s="108" t="s">
        <v>20</v>
      </c>
      <c r="H1165" s="114"/>
      <c r="I1165" s="114"/>
      <c r="J1165" s="114"/>
      <c r="K1165" s="114"/>
      <c r="L1165" s="124"/>
    </row>
    <row r="1166" spans="1:12" x14ac:dyDescent="0.25">
      <c r="A1166" s="111"/>
      <c r="B1166" s="107" t="s">
        <v>21</v>
      </c>
      <c r="C1166" s="254"/>
      <c r="D1166" s="254"/>
      <c r="E1166" s="254"/>
      <c r="F1166" s="108"/>
      <c r="G1166" s="108"/>
      <c r="H1166" s="114"/>
      <c r="I1166" s="114"/>
      <c r="J1166" s="114"/>
      <c r="K1166" s="114"/>
      <c r="L1166" s="124"/>
    </row>
    <row r="1167" spans="1:12" x14ac:dyDescent="0.25">
      <c r="A1167" s="111"/>
      <c r="B1167" s="112" t="s">
        <v>22</v>
      </c>
      <c r="C1167" s="255"/>
      <c r="D1167" s="255"/>
      <c r="E1167" s="255"/>
      <c r="F1167" s="108"/>
      <c r="G1167" s="115"/>
      <c r="H1167" s="116"/>
      <c r="I1167" s="116"/>
      <c r="J1167" s="116"/>
      <c r="K1167" s="116"/>
      <c r="L1167" s="131"/>
    </row>
    <row r="1168" spans="1:12" x14ac:dyDescent="0.25">
      <c r="A1168" s="106"/>
      <c r="B1168" s="107" t="s">
        <v>16</v>
      </c>
      <c r="C1168" s="253"/>
      <c r="D1168" s="253"/>
      <c r="E1168" s="253"/>
      <c r="F1168" s="108"/>
      <c r="G1168" s="108" t="s">
        <v>17</v>
      </c>
      <c r="H1168" s="109"/>
      <c r="I1168" s="109"/>
      <c r="J1168" s="109"/>
      <c r="K1168" s="109"/>
      <c r="L1168" s="129"/>
    </row>
    <row r="1169" spans="1:18" x14ac:dyDescent="0.25">
      <c r="A1169" s="111"/>
      <c r="B1169" s="112" t="s">
        <v>18</v>
      </c>
      <c r="C1169" s="254"/>
      <c r="D1169" s="254"/>
      <c r="E1169" s="254"/>
      <c r="F1169" s="108"/>
      <c r="G1169" s="108" t="s">
        <v>20</v>
      </c>
      <c r="H1169" s="114"/>
      <c r="I1169" s="114"/>
      <c r="J1169" s="114"/>
      <c r="K1169" s="114"/>
      <c r="L1169" s="124"/>
    </row>
    <row r="1170" spans="1:18" x14ac:dyDescent="0.25">
      <c r="A1170" s="111"/>
      <c r="B1170" s="107" t="s">
        <v>21</v>
      </c>
      <c r="C1170" s="254"/>
      <c r="D1170" s="254"/>
      <c r="E1170" s="254"/>
      <c r="F1170" s="108"/>
      <c r="G1170" s="108"/>
      <c r="H1170" s="114"/>
      <c r="I1170" s="114"/>
      <c r="J1170" s="114"/>
      <c r="K1170" s="114"/>
      <c r="L1170" s="124"/>
    </row>
    <row r="1171" spans="1:18" x14ac:dyDescent="0.25">
      <c r="A1171" s="111"/>
      <c r="B1171" s="112" t="s">
        <v>22</v>
      </c>
      <c r="C1171" s="255"/>
      <c r="D1171" s="255"/>
      <c r="E1171" s="255"/>
      <c r="F1171" s="108"/>
      <c r="G1171" s="115"/>
      <c r="H1171" s="116"/>
      <c r="I1171" s="116"/>
      <c r="J1171" s="116"/>
      <c r="K1171" s="116"/>
      <c r="L1171" s="131"/>
    </row>
    <row r="1172" spans="1:18" ht="15.75" thickBot="1" x14ac:dyDescent="0.3">
      <c r="A1172" s="328" t="s">
        <v>23</v>
      </c>
      <c r="B1172" s="329"/>
      <c r="C1172" s="329"/>
      <c r="D1172" s="329"/>
      <c r="E1172" s="329"/>
      <c r="F1172" s="330"/>
      <c r="G1172" s="330"/>
      <c r="H1172" s="330"/>
      <c r="I1172" s="330"/>
      <c r="J1172" s="330"/>
      <c r="K1172" s="330"/>
      <c r="L1172" s="331"/>
    </row>
    <row r="1173" spans="1:18" x14ac:dyDescent="0.25">
      <c r="A1173" s="88"/>
      <c r="B1173" s="88"/>
      <c r="C1173" s="88"/>
      <c r="D1173" s="88"/>
      <c r="E1173" s="88"/>
      <c r="F1173" s="88"/>
      <c r="G1173" s="88"/>
      <c r="H1173" s="88"/>
      <c r="I1173" s="88"/>
      <c r="J1173" s="88"/>
      <c r="K1173" s="88"/>
      <c r="L1173" s="88"/>
    </row>
    <row r="1174" spans="1:18" x14ac:dyDescent="0.25">
      <c r="A1174" s="88"/>
      <c r="B1174" s="88"/>
      <c r="C1174" s="88"/>
      <c r="D1174" s="88"/>
      <c r="E1174" s="88"/>
      <c r="F1174" s="88"/>
      <c r="G1174" s="88"/>
      <c r="H1174" s="88"/>
      <c r="I1174" s="88"/>
      <c r="J1174" s="88"/>
      <c r="K1174" s="88"/>
      <c r="L1174" s="88"/>
    </row>
    <row r="1175" spans="1:18" x14ac:dyDescent="0.25">
      <c r="A1175" s="88"/>
      <c r="B1175" s="88"/>
      <c r="C1175" s="88"/>
      <c r="D1175" s="88"/>
      <c r="E1175" s="88"/>
      <c r="F1175" s="88"/>
      <c r="G1175" s="88"/>
      <c r="H1175" s="88"/>
      <c r="I1175" s="88"/>
      <c r="J1175" s="88"/>
      <c r="K1175" s="88"/>
      <c r="L1175" s="88"/>
    </row>
    <row r="1176" spans="1:18" x14ac:dyDescent="0.25">
      <c r="A1176" s="312" t="s">
        <v>0</v>
      </c>
      <c r="B1176" s="332"/>
      <c r="C1176" s="332"/>
      <c r="D1176" s="332"/>
      <c r="E1176" s="332"/>
      <c r="F1176" s="332"/>
      <c r="G1176" s="332"/>
      <c r="H1176" s="332"/>
      <c r="I1176" s="332"/>
      <c r="J1176" s="332"/>
      <c r="K1176" s="332"/>
      <c r="L1176" s="332"/>
    </row>
    <row r="1177" spans="1:18" x14ac:dyDescent="0.25">
      <c r="A1177" s="286" t="s">
        <v>24</v>
      </c>
      <c r="B1177" s="286"/>
      <c r="C1177" s="286"/>
      <c r="D1177" s="286"/>
      <c r="E1177" s="286"/>
      <c r="F1177" s="286"/>
      <c r="G1177" s="286"/>
      <c r="H1177" s="286"/>
      <c r="I1177" s="286"/>
      <c r="J1177" s="286"/>
      <c r="K1177" s="286"/>
      <c r="L1177" s="286"/>
    </row>
    <row r="1178" spans="1:18" ht="15.75" thickBot="1" x14ac:dyDescent="0.3">
      <c r="A1178" s="313" t="s">
        <v>522</v>
      </c>
      <c r="B1178" s="313"/>
      <c r="C1178" s="313"/>
      <c r="D1178" s="313"/>
      <c r="E1178" s="313"/>
      <c r="F1178" s="313"/>
      <c r="G1178" s="313"/>
      <c r="H1178" s="313"/>
      <c r="I1178" s="313"/>
      <c r="J1178" s="313"/>
      <c r="K1178" s="313"/>
      <c r="L1178" s="313"/>
    </row>
    <row r="1179" spans="1:18" ht="15.75" thickBot="1" x14ac:dyDescent="0.3">
      <c r="A1179" s="286" t="s">
        <v>1</v>
      </c>
      <c r="B1179" s="286"/>
      <c r="C1179" s="314" t="s">
        <v>37</v>
      </c>
      <c r="D1179" s="315"/>
      <c r="E1179" s="315"/>
      <c r="F1179" s="315"/>
      <c r="G1179" s="315"/>
      <c r="H1179" s="315"/>
      <c r="I1179" s="315"/>
      <c r="J1179" s="315"/>
      <c r="K1179" s="315"/>
      <c r="L1179" s="316"/>
    </row>
    <row r="1180" spans="1:18" x14ac:dyDescent="0.25">
      <c r="A1180" s="286" t="s">
        <v>2</v>
      </c>
      <c r="B1180" s="286"/>
      <c r="C1180" s="317" t="s">
        <v>46</v>
      </c>
      <c r="D1180" s="318"/>
      <c r="E1180" s="318"/>
      <c r="F1180" s="318"/>
      <c r="G1180" s="318"/>
      <c r="H1180" s="318"/>
      <c r="I1180" s="318"/>
      <c r="J1180" s="318"/>
      <c r="K1180" s="318"/>
      <c r="L1180" s="319"/>
    </row>
    <row r="1181" spans="1:18" ht="15.75" thickBot="1" x14ac:dyDescent="0.3">
      <c r="A1181" s="135"/>
      <c r="B1181" s="135"/>
      <c r="C1181" s="320"/>
      <c r="D1181" s="321"/>
      <c r="E1181" s="321"/>
      <c r="F1181" s="321"/>
      <c r="G1181" s="321"/>
      <c r="H1181" s="321"/>
      <c r="I1181" s="321"/>
      <c r="J1181" s="321"/>
      <c r="K1181" s="321"/>
      <c r="L1181" s="322"/>
    </row>
    <row r="1182" spans="1:18" x14ac:dyDescent="0.25">
      <c r="A1182" s="293" t="s">
        <v>3</v>
      </c>
      <c r="B1182" s="294"/>
      <c r="C1182" s="294"/>
      <c r="D1182" s="295"/>
      <c r="E1182" s="296" t="s">
        <v>4</v>
      </c>
      <c r="F1182" s="297"/>
      <c r="G1182" s="297"/>
      <c r="H1182" s="298"/>
      <c r="I1182" s="299" t="s">
        <v>5</v>
      </c>
      <c r="J1182" s="300"/>
      <c r="K1182" s="300"/>
      <c r="L1182" s="301"/>
    </row>
    <row r="1183" spans="1:18" x14ac:dyDescent="0.25">
      <c r="A1183" s="337" t="s">
        <v>6</v>
      </c>
      <c r="B1183" s="338"/>
      <c r="C1183" s="338"/>
      <c r="D1183" s="339"/>
      <c r="E1183" s="305"/>
      <c r="F1183" s="306"/>
      <c r="G1183" s="306"/>
      <c r="H1183" s="307"/>
      <c r="I1183" s="305"/>
      <c r="J1183" s="306"/>
      <c r="K1183" s="306"/>
      <c r="L1183" s="308"/>
      <c r="O1183" s="8"/>
      <c r="P1183" s="8"/>
      <c r="Q1183" s="8"/>
      <c r="R1183" s="8"/>
    </row>
    <row r="1184" spans="1:18" x14ac:dyDescent="0.25">
      <c r="A1184" s="309" t="s">
        <v>7</v>
      </c>
      <c r="B1184" s="310"/>
      <c r="C1184" s="310"/>
      <c r="D1184" s="310"/>
      <c r="E1184" s="207"/>
      <c r="F1184" s="207"/>
      <c r="G1184" s="207"/>
      <c r="H1184" s="94">
        <v>2026</v>
      </c>
      <c r="I1184" s="94">
        <v>2027</v>
      </c>
      <c r="J1184" s="94">
        <v>2028</v>
      </c>
      <c r="K1184" s="94">
        <v>2029</v>
      </c>
      <c r="L1184" s="95" t="s">
        <v>8</v>
      </c>
    </row>
    <row r="1185" spans="1:12" x14ac:dyDescent="0.25">
      <c r="A1185" s="270" t="s">
        <v>6</v>
      </c>
      <c r="B1185" s="335"/>
      <c r="C1185" s="271"/>
      <c r="D1185" s="96"/>
      <c r="E1185" s="208"/>
      <c r="F1185" s="208"/>
      <c r="G1185" s="208"/>
      <c r="H1185" s="115">
        <f>H1190+H1194</f>
        <v>77000</v>
      </c>
      <c r="I1185" s="115">
        <f>I1190+I1194</f>
        <v>97000</v>
      </c>
      <c r="J1185" s="115">
        <f>J1190+J1194</f>
        <v>97000</v>
      </c>
      <c r="K1185" s="115">
        <f>K1190+K1194</f>
        <v>97000</v>
      </c>
      <c r="L1185" s="101">
        <f>SUM(H1185:K1185)</f>
        <v>368000</v>
      </c>
    </row>
    <row r="1186" spans="1:12" ht="15.75" thickBot="1" x14ac:dyDescent="0.3">
      <c r="A1186" s="212"/>
      <c r="B1186" s="213"/>
      <c r="C1186" s="272"/>
      <c r="D1186" s="272"/>
      <c r="E1186" s="272"/>
      <c r="F1186" s="214"/>
      <c r="G1186" s="215"/>
      <c r="H1186" s="216"/>
      <c r="I1186" s="216"/>
      <c r="J1186" s="216"/>
      <c r="K1186" s="216"/>
      <c r="L1186" s="217"/>
    </row>
    <row r="1187" spans="1:12" x14ac:dyDescent="0.25">
      <c r="A1187" s="273" t="s">
        <v>10</v>
      </c>
      <c r="B1187" s="281" t="s">
        <v>11</v>
      </c>
      <c r="C1187" s="281"/>
      <c r="D1187" s="281"/>
      <c r="E1187" s="281"/>
      <c r="F1187" s="281" t="s">
        <v>12</v>
      </c>
      <c r="G1187" s="283" t="s">
        <v>13</v>
      </c>
      <c r="H1187" s="259">
        <v>2026</v>
      </c>
      <c r="I1187" s="259">
        <v>2027</v>
      </c>
      <c r="J1187" s="259">
        <v>2028</v>
      </c>
      <c r="K1187" s="259">
        <v>2029</v>
      </c>
      <c r="L1187" s="261" t="s">
        <v>14</v>
      </c>
    </row>
    <row r="1188" spans="1:12" x14ac:dyDescent="0.25">
      <c r="A1188" s="274"/>
      <c r="B1188" s="336"/>
      <c r="C1188" s="336"/>
      <c r="D1188" s="336"/>
      <c r="E1188" s="336"/>
      <c r="F1188" s="282"/>
      <c r="G1188" s="284"/>
      <c r="H1188" s="285"/>
      <c r="I1188" s="260"/>
      <c r="J1188" s="260"/>
      <c r="K1188" s="260"/>
      <c r="L1188" s="262"/>
    </row>
    <row r="1189" spans="1:12" x14ac:dyDescent="0.25">
      <c r="A1189" s="106" t="s">
        <v>15</v>
      </c>
      <c r="B1189" s="107" t="s">
        <v>16</v>
      </c>
      <c r="C1189" s="326" t="s">
        <v>430</v>
      </c>
      <c r="D1189" s="326"/>
      <c r="E1189" s="326"/>
      <c r="F1189" s="108"/>
      <c r="G1189" s="108" t="s">
        <v>17</v>
      </c>
      <c r="H1189" s="109">
        <v>1</v>
      </c>
      <c r="I1189" s="109">
        <v>1</v>
      </c>
      <c r="J1189" s="109">
        <v>1</v>
      </c>
      <c r="K1189" s="109">
        <v>1</v>
      </c>
      <c r="L1189" s="129">
        <f>SUM(H1189:K1189)</f>
        <v>4</v>
      </c>
    </row>
    <row r="1190" spans="1:12" x14ac:dyDescent="0.25">
      <c r="A1190" s="111"/>
      <c r="B1190" s="112" t="s">
        <v>18</v>
      </c>
      <c r="C1190" s="333" t="s">
        <v>19</v>
      </c>
      <c r="D1190" s="333"/>
      <c r="E1190" s="333"/>
      <c r="F1190" s="108"/>
      <c r="G1190" s="108" t="s">
        <v>20</v>
      </c>
      <c r="H1190" s="118">
        <v>57000</v>
      </c>
      <c r="I1190" s="118">
        <v>77000</v>
      </c>
      <c r="J1190" s="118">
        <v>77000</v>
      </c>
      <c r="K1190" s="118">
        <v>77000</v>
      </c>
      <c r="L1190" s="124">
        <f>SUM(H1190:K1190)</f>
        <v>288000</v>
      </c>
    </row>
    <row r="1191" spans="1:12" x14ac:dyDescent="0.25">
      <c r="A1191" s="111"/>
      <c r="B1191" s="107" t="s">
        <v>21</v>
      </c>
      <c r="C1191" s="333" t="s">
        <v>171</v>
      </c>
      <c r="D1191" s="333"/>
      <c r="E1191" s="333"/>
      <c r="F1191" s="108"/>
      <c r="G1191" s="108"/>
      <c r="H1191" s="114"/>
      <c r="I1191" s="114"/>
      <c r="J1191" s="114"/>
      <c r="K1191" s="114"/>
      <c r="L1191" s="124"/>
    </row>
    <row r="1192" spans="1:12" x14ac:dyDescent="0.25">
      <c r="A1192" s="111"/>
      <c r="B1192" s="112" t="s">
        <v>22</v>
      </c>
      <c r="C1192" s="334" t="s">
        <v>167</v>
      </c>
      <c r="D1192" s="334"/>
      <c r="E1192" s="334"/>
      <c r="F1192" s="108"/>
      <c r="G1192" s="115"/>
      <c r="H1192" s="116"/>
      <c r="I1192" s="116"/>
      <c r="J1192" s="116"/>
      <c r="K1192" s="116"/>
      <c r="L1192" s="131"/>
    </row>
    <row r="1193" spans="1:12" x14ac:dyDescent="0.25">
      <c r="A1193" s="106" t="s">
        <v>34</v>
      </c>
      <c r="B1193" s="107" t="s">
        <v>16</v>
      </c>
      <c r="C1193" s="326" t="s">
        <v>503</v>
      </c>
      <c r="D1193" s="326"/>
      <c r="E1193" s="326"/>
      <c r="F1193" s="108"/>
      <c r="G1193" s="108" t="s">
        <v>17</v>
      </c>
      <c r="H1193" s="109">
        <v>1</v>
      </c>
      <c r="I1193" s="109">
        <v>1</v>
      </c>
      <c r="J1193" s="109">
        <v>1</v>
      </c>
      <c r="K1193" s="109">
        <v>1</v>
      </c>
      <c r="L1193" s="129">
        <f>SUM(H1193:K1193)</f>
        <v>4</v>
      </c>
    </row>
    <row r="1194" spans="1:12" x14ac:dyDescent="0.25">
      <c r="A1194" s="111"/>
      <c r="B1194" s="112" t="s">
        <v>18</v>
      </c>
      <c r="C1194" s="333" t="s">
        <v>19</v>
      </c>
      <c r="D1194" s="333"/>
      <c r="E1194" s="333"/>
      <c r="F1194" s="108"/>
      <c r="G1194" s="108" t="s">
        <v>20</v>
      </c>
      <c r="H1194" s="134">
        <v>20000</v>
      </c>
      <c r="I1194" s="134">
        <v>20000</v>
      </c>
      <c r="J1194" s="134">
        <v>20000</v>
      </c>
      <c r="K1194" s="134">
        <v>20000</v>
      </c>
      <c r="L1194" s="124">
        <f>SUM(H1194:K1194)</f>
        <v>80000</v>
      </c>
    </row>
    <row r="1195" spans="1:12" x14ac:dyDescent="0.25">
      <c r="A1195" s="111"/>
      <c r="B1195" s="107" t="s">
        <v>21</v>
      </c>
      <c r="C1195" s="333" t="s">
        <v>171</v>
      </c>
      <c r="D1195" s="333"/>
      <c r="E1195" s="333"/>
      <c r="F1195" s="108"/>
      <c r="G1195" s="108"/>
      <c r="H1195" s="114"/>
      <c r="I1195" s="114"/>
      <c r="J1195" s="114"/>
      <c r="K1195" s="114"/>
      <c r="L1195" s="124"/>
    </row>
    <row r="1196" spans="1:12" x14ac:dyDescent="0.25">
      <c r="A1196" s="111"/>
      <c r="B1196" s="112" t="s">
        <v>22</v>
      </c>
      <c r="C1196" s="255" t="s">
        <v>167</v>
      </c>
      <c r="D1196" s="255"/>
      <c r="E1196" s="255"/>
      <c r="F1196" s="108"/>
      <c r="G1196" s="115"/>
      <c r="H1196" s="116"/>
      <c r="I1196" s="116"/>
      <c r="J1196" s="116"/>
      <c r="K1196" s="116"/>
      <c r="L1196" s="131"/>
    </row>
    <row r="1197" spans="1:12" x14ac:dyDescent="0.25">
      <c r="A1197" s="106"/>
      <c r="B1197" s="107" t="s">
        <v>16</v>
      </c>
      <c r="C1197" s="253"/>
      <c r="D1197" s="253"/>
      <c r="E1197" s="253"/>
      <c r="F1197" s="108"/>
      <c r="G1197" s="108" t="s">
        <v>17</v>
      </c>
      <c r="H1197" s="109"/>
      <c r="I1197" s="109"/>
      <c r="J1197" s="109"/>
      <c r="K1197" s="109"/>
      <c r="L1197" s="129"/>
    </row>
    <row r="1198" spans="1:12" x14ac:dyDescent="0.25">
      <c r="A1198" s="111"/>
      <c r="B1198" s="112" t="s">
        <v>18</v>
      </c>
      <c r="C1198" s="254"/>
      <c r="D1198" s="254"/>
      <c r="E1198" s="254"/>
      <c r="F1198" s="108"/>
      <c r="G1198" s="108" t="s">
        <v>20</v>
      </c>
      <c r="H1198" s="114"/>
      <c r="I1198" s="114"/>
      <c r="J1198" s="114"/>
      <c r="K1198" s="114"/>
      <c r="L1198" s="124"/>
    </row>
    <row r="1199" spans="1:12" x14ac:dyDescent="0.25">
      <c r="A1199" s="111"/>
      <c r="B1199" s="107" t="s">
        <v>21</v>
      </c>
      <c r="C1199" s="254"/>
      <c r="D1199" s="254"/>
      <c r="E1199" s="254"/>
      <c r="F1199" s="108"/>
      <c r="G1199" s="108"/>
      <c r="H1199" s="114"/>
      <c r="I1199" s="114"/>
      <c r="J1199" s="114"/>
      <c r="K1199" s="114"/>
      <c r="L1199" s="124"/>
    </row>
    <row r="1200" spans="1:12" x14ac:dyDescent="0.25">
      <c r="A1200" s="111"/>
      <c r="B1200" s="112" t="s">
        <v>22</v>
      </c>
      <c r="C1200" s="255"/>
      <c r="D1200" s="255"/>
      <c r="E1200" s="255"/>
      <c r="F1200" s="108"/>
      <c r="G1200" s="115"/>
      <c r="H1200" s="116"/>
      <c r="I1200" s="116"/>
      <c r="J1200" s="116"/>
      <c r="K1200" s="116"/>
      <c r="L1200" s="131"/>
    </row>
    <row r="1201" spans="1:12" x14ac:dyDescent="0.25">
      <c r="A1201" s="106"/>
      <c r="B1201" s="107" t="s">
        <v>16</v>
      </c>
      <c r="C1201" s="253"/>
      <c r="D1201" s="253"/>
      <c r="E1201" s="253"/>
      <c r="F1201" s="108"/>
      <c r="G1201" s="108" t="s">
        <v>17</v>
      </c>
      <c r="H1201" s="109"/>
      <c r="I1201" s="109"/>
      <c r="J1201" s="109"/>
      <c r="K1201" s="109"/>
      <c r="L1201" s="129"/>
    </row>
    <row r="1202" spans="1:12" x14ac:dyDescent="0.25">
      <c r="A1202" s="111"/>
      <c r="B1202" s="112" t="s">
        <v>18</v>
      </c>
      <c r="C1202" s="254"/>
      <c r="D1202" s="254"/>
      <c r="E1202" s="254"/>
      <c r="F1202" s="108"/>
      <c r="G1202" s="108" t="s">
        <v>20</v>
      </c>
      <c r="H1202" s="114"/>
      <c r="I1202" s="114"/>
      <c r="J1202" s="114"/>
      <c r="K1202" s="114"/>
      <c r="L1202" s="124"/>
    </row>
    <row r="1203" spans="1:12" x14ac:dyDescent="0.25">
      <c r="A1203" s="111"/>
      <c r="B1203" s="107" t="s">
        <v>21</v>
      </c>
      <c r="C1203" s="254"/>
      <c r="D1203" s="254"/>
      <c r="E1203" s="254"/>
      <c r="F1203" s="108"/>
      <c r="G1203" s="108"/>
      <c r="H1203" s="114"/>
      <c r="I1203" s="114"/>
      <c r="J1203" s="114"/>
      <c r="K1203" s="114"/>
      <c r="L1203" s="124"/>
    </row>
    <row r="1204" spans="1:12" x14ac:dyDescent="0.25">
      <c r="A1204" s="111"/>
      <c r="B1204" s="112" t="s">
        <v>22</v>
      </c>
      <c r="C1204" s="255"/>
      <c r="D1204" s="255"/>
      <c r="E1204" s="255"/>
      <c r="F1204" s="108"/>
      <c r="G1204" s="115"/>
      <c r="H1204" s="116"/>
      <c r="I1204" s="116"/>
      <c r="J1204" s="116"/>
      <c r="K1204" s="116"/>
      <c r="L1204" s="131"/>
    </row>
    <row r="1205" spans="1:12" x14ac:dyDescent="0.25">
      <c r="A1205" s="106"/>
      <c r="B1205" s="107" t="s">
        <v>16</v>
      </c>
      <c r="C1205" s="253"/>
      <c r="D1205" s="253"/>
      <c r="E1205" s="253"/>
      <c r="F1205" s="108"/>
      <c r="G1205" s="108" t="s">
        <v>17</v>
      </c>
      <c r="H1205" s="109"/>
      <c r="I1205" s="109"/>
      <c r="J1205" s="109"/>
      <c r="K1205" s="109"/>
      <c r="L1205" s="129"/>
    </row>
    <row r="1206" spans="1:12" x14ac:dyDescent="0.25">
      <c r="A1206" s="111"/>
      <c r="B1206" s="112" t="s">
        <v>18</v>
      </c>
      <c r="C1206" s="254"/>
      <c r="D1206" s="254"/>
      <c r="E1206" s="254"/>
      <c r="F1206" s="108"/>
      <c r="G1206" s="108" t="s">
        <v>20</v>
      </c>
      <c r="H1206" s="114"/>
      <c r="I1206" s="114"/>
      <c r="J1206" s="114"/>
      <c r="K1206" s="114"/>
      <c r="L1206" s="124"/>
    </row>
    <row r="1207" spans="1:12" x14ac:dyDescent="0.25">
      <c r="A1207" s="111"/>
      <c r="B1207" s="107" t="s">
        <v>21</v>
      </c>
      <c r="C1207" s="254"/>
      <c r="D1207" s="254"/>
      <c r="E1207" s="254"/>
      <c r="F1207" s="108"/>
      <c r="G1207" s="108"/>
      <c r="H1207" s="114"/>
      <c r="I1207" s="114"/>
      <c r="J1207" s="114"/>
      <c r="K1207" s="114"/>
      <c r="L1207" s="124"/>
    </row>
    <row r="1208" spans="1:12" x14ac:dyDescent="0.25">
      <c r="A1208" s="111"/>
      <c r="B1208" s="112" t="s">
        <v>22</v>
      </c>
      <c r="C1208" s="255"/>
      <c r="D1208" s="255"/>
      <c r="E1208" s="255"/>
      <c r="F1208" s="108"/>
      <c r="G1208" s="115"/>
      <c r="H1208" s="116"/>
      <c r="I1208" s="116"/>
      <c r="J1208" s="116"/>
      <c r="K1208" s="116"/>
      <c r="L1208" s="131"/>
    </row>
    <row r="1209" spans="1:12" ht="15.75" thickBot="1" x14ac:dyDescent="0.3">
      <c r="A1209" s="328" t="s">
        <v>23</v>
      </c>
      <c r="B1209" s="329"/>
      <c r="C1209" s="329"/>
      <c r="D1209" s="329"/>
      <c r="E1209" s="329"/>
      <c r="F1209" s="330"/>
      <c r="G1209" s="330"/>
      <c r="H1209" s="330"/>
      <c r="I1209" s="330"/>
      <c r="J1209" s="330"/>
      <c r="K1209" s="330"/>
      <c r="L1209" s="331"/>
    </row>
    <row r="1210" spans="1:12" x14ac:dyDescent="0.25">
      <c r="A1210" s="88"/>
      <c r="B1210" s="88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</row>
    <row r="1211" spans="1:12" x14ac:dyDescent="0.25">
      <c r="A1211" s="88"/>
      <c r="B1211" s="88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</row>
    <row r="1212" spans="1:12" x14ac:dyDescent="0.25">
      <c r="A1212" s="312" t="s">
        <v>0</v>
      </c>
      <c r="B1212" s="332"/>
      <c r="C1212" s="332"/>
      <c r="D1212" s="332"/>
      <c r="E1212" s="332"/>
      <c r="F1212" s="332"/>
      <c r="G1212" s="332"/>
      <c r="H1212" s="332"/>
      <c r="I1212" s="332"/>
      <c r="J1212" s="332"/>
      <c r="K1212" s="332"/>
      <c r="L1212" s="332"/>
    </row>
    <row r="1213" spans="1:12" x14ac:dyDescent="0.25">
      <c r="A1213" s="286" t="s">
        <v>24</v>
      </c>
      <c r="B1213" s="286"/>
      <c r="C1213" s="286"/>
      <c r="D1213" s="286"/>
      <c r="E1213" s="286"/>
      <c r="F1213" s="286"/>
      <c r="G1213" s="286"/>
      <c r="H1213" s="286"/>
      <c r="I1213" s="286"/>
      <c r="J1213" s="286"/>
      <c r="K1213" s="286"/>
      <c r="L1213" s="286"/>
    </row>
    <row r="1214" spans="1:12" ht="15.75" thickBot="1" x14ac:dyDescent="0.3">
      <c r="A1214" s="313" t="s">
        <v>521</v>
      </c>
      <c r="B1214" s="313"/>
      <c r="C1214" s="313"/>
      <c r="D1214" s="313"/>
      <c r="E1214" s="313"/>
      <c r="F1214" s="313"/>
      <c r="G1214" s="313"/>
      <c r="H1214" s="313"/>
      <c r="I1214" s="313"/>
      <c r="J1214" s="313"/>
      <c r="K1214" s="313"/>
      <c r="L1214" s="313"/>
    </row>
    <row r="1215" spans="1:12" ht="15.75" thickBot="1" x14ac:dyDescent="0.3">
      <c r="A1215" s="286" t="s">
        <v>1</v>
      </c>
      <c r="B1215" s="286"/>
      <c r="C1215" s="314" t="s">
        <v>173</v>
      </c>
      <c r="D1215" s="315"/>
      <c r="E1215" s="315"/>
      <c r="F1215" s="315"/>
      <c r="G1215" s="315"/>
      <c r="H1215" s="315"/>
      <c r="I1215" s="315"/>
      <c r="J1215" s="315"/>
      <c r="K1215" s="315"/>
      <c r="L1215" s="316"/>
    </row>
    <row r="1216" spans="1:12" x14ac:dyDescent="0.25">
      <c r="A1216" s="286" t="s">
        <v>2</v>
      </c>
      <c r="B1216" s="286"/>
      <c r="C1216" s="317" t="s">
        <v>174</v>
      </c>
      <c r="D1216" s="318"/>
      <c r="E1216" s="318"/>
      <c r="F1216" s="318"/>
      <c r="G1216" s="318"/>
      <c r="H1216" s="318"/>
      <c r="I1216" s="318"/>
      <c r="J1216" s="318"/>
      <c r="K1216" s="318"/>
      <c r="L1216" s="319"/>
    </row>
    <row r="1217" spans="1:12" x14ac:dyDescent="0.25">
      <c r="A1217" s="135"/>
      <c r="B1217" s="135"/>
      <c r="C1217" s="320"/>
      <c r="D1217" s="321"/>
      <c r="E1217" s="321"/>
      <c r="F1217" s="321"/>
      <c r="G1217" s="321"/>
      <c r="H1217" s="321"/>
      <c r="I1217" s="321"/>
      <c r="J1217" s="321"/>
      <c r="K1217" s="321"/>
      <c r="L1217" s="322"/>
    </row>
    <row r="1218" spans="1:12" ht="15.75" thickBot="1" x14ac:dyDescent="0.3">
      <c r="A1218" s="135"/>
      <c r="B1218" s="135"/>
      <c r="C1218" s="323"/>
      <c r="D1218" s="324"/>
      <c r="E1218" s="324"/>
      <c r="F1218" s="324"/>
      <c r="G1218" s="324"/>
      <c r="H1218" s="324"/>
      <c r="I1218" s="324"/>
      <c r="J1218" s="324"/>
      <c r="K1218" s="324"/>
      <c r="L1218" s="325"/>
    </row>
    <row r="1219" spans="1:12" x14ac:dyDescent="0.25">
      <c r="A1219" s="293" t="s">
        <v>3</v>
      </c>
      <c r="B1219" s="294"/>
      <c r="C1219" s="294"/>
      <c r="D1219" s="295"/>
      <c r="E1219" s="296" t="s">
        <v>4</v>
      </c>
      <c r="F1219" s="297"/>
      <c r="G1219" s="297"/>
      <c r="H1219" s="298"/>
      <c r="I1219" s="299" t="s">
        <v>5</v>
      </c>
      <c r="J1219" s="300"/>
      <c r="K1219" s="300"/>
      <c r="L1219" s="301"/>
    </row>
    <row r="1220" spans="1:12" x14ac:dyDescent="0.25">
      <c r="A1220" s="337" t="s">
        <v>6</v>
      </c>
      <c r="B1220" s="338"/>
      <c r="C1220" s="338"/>
      <c r="D1220" s="339"/>
      <c r="E1220" s="305"/>
      <c r="F1220" s="306"/>
      <c r="G1220" s="306"/>
      <c r="H1220" s="307"/>
      <c r="I1220" s="305"/>
      <c r="J1220" s="306"/>
      <c r="K1220" s="306"/>
      <c r="L1220" s="308"/>
    </row>
    <row r="1221" spans="1:12" x14ac:dyDescent="0.25">
      <c r="A1221" s="309" t="s">
        <v>7</v>
      </c>
      <c r="B1221" s="310"/>
      <c r="C1221" s="310"/>
      <c r="D1221" s="310"/>
      <c r="E1221" s="207"/>
      <c r="F1221" s="207"/>
      <c r="G1221" s="207"/>
      <c r="H1221" s="94">
        <v>2026</v>
      </c>
      <c r="I1221" s="94">
        <v>2027</v>
      </c>
      <c r="J1221" s="94">
        <v>2028</v>
      </c>
      <c r="K1221" s="94">
        <v>2029</v>
      </c>
      <c r="L1221" s="95" t="s">
        <v>8</v>
      </c>
    </row>
    <row r="1222" spans="1:12" x14ac:dyDescent="0.25">
      <c r="A1222" s="270" t="s">
        <v>9</v>
      </c>
      <c r="B1222" s="335"/>
      <c r="C1222" s="271"/>
      <c r="D1222" s="96"/>
      <c r="E1222" s="208"/>
      <c r="F1222" s="208"/>
      <c r="G1222" s="208"/>
      <c r="H1222" s="115">
        <f>H1227+H1231+H1235+H1239</f>
        <v>13000</v>
      </c>
      <c r="I1222" s="115">
        <f>I1227+I1231+I1235+I1239</f>
        <v>13000</v>
      </c>
      <c r="J1222" s="115">
        <f>J1227+J1231+J1235+J1239</f>
        <v>13000</v>
      </c>
      <c r="K1222" s="115">
        <f>K1227+K1231+K1235+K1239</f>
        <v>13000</v>
      </c>
      <c r="L1222" s="101">
        <f>SUM(H1222:K1222)</f>
        <v>52000</v>
      </c>
    </row>
    <row r="1223" spans="1:12" ht="15.75" thickBot="1" x14ac:dyDescent="0.3">
      <c r="A1223" s="212"/>
      <c r="B1223" s="213"/>
      <c r="C1223" s="272"/>
      <c r="D1223" s="272"/>
      <c r="E1223" s="272"/>
      <c r="F1223" s="214"/>
      <c r="G1223" s="215"/>
      <c r="H1223" s="216"/>
      <c r="I1223" s="216"/>
      <c r="J1223" s="216"/>
      <c r="K1223" s="216"/>
      <c r="L1223" s="217"/>
    </row>
    <row r="1224" spans="1:12" x14ac:dyDescent="0.25">
      <c r="A1224" s="273" t="s">
        <v>10</v>
      </c>
      <c r="B1224" s="281" t="s">
        <v>11</v>
      </c>
      <c r="C1224" s="281"/>
      <c r="D1224" s="281"/>
      <c r="E1224" s="281"/>
      <c r="F1224" s="281" t="s">
        <v>12</v>
      </c>
      <c r="G1224" s="283" t="s">
        <v>13</v>
      </c>
      <c r="H1224" s="259">
        <v>2026</v>
      </c>
      <c r="I1224" s="259">
        <v>2027</v>
      </c>
      <c r="J1224" s="259">
        <v>2028</v>
      </c>
      <c r="K1224" s="259">
        <v>2029</v>
      </c>
      <c r="L1224" s="261" t="s">
        <v>14</v>
      </c>
    </row>
    <row r="1225" spans="1:12" x14ac:dyDescent="0.25">
      <c r="A1225" s="274"/>
      <c r="B1225" s="336"/>
      <c r="C1225" s="336"/>
      <c r="D1225" s="336"/>
      <c r="E1225" s="336"/>
      <c r="F1225" s="282"/>
      <c r="G1225" s="284"/>
      <c r="H1225" s="285"/>
      <c r="I1225" s="260"/>
      <c r="J1225" s="260"/>
      <c r="K1225" s="260"/>
      <c r="L1225" s="262"/>
    </row>
    <row r="1226" spans="1:12" x14ac:dyDescent="0.25">
      <c r="A1226" s="106" t="s">
        <v>15</v>
      </c>
      <c r="B1226" s="107" t="s">
        <v>16</v>
      </c>
      <c r="C1226" s="326" t="s">
        <v>431</v>
      </c>
      <c r="D1226" s="326"/>
      <c r="E1226" s="326"/>
      <c r="F1226" s="108"/>
      <c r="G1226" s="108" t="s">
        <v>17</v>
      </c>
      <c r="H1226" s="109">
        <v>1</v>
      </c>
      <c r="I1226" s="109">
        <v>1</v>
      </c>
      <c r="J1226" s="109">
        <v>1</v>
      </c>
      <c r="K1226" s="109">
        <v>1</v>
      </c>
      <c r="L1226" s="129">
        <f>SUM(H1226:K1226)</f>
        <v>4</v>
      </c>
    </row>
    <row r="1227" spans="1:12" x14ac:dyDescent="0.25">
      <c r="A1227" s="111"/>
      <c r="B1227" s="112" t="s">
        <v>18</v>
      </c>
      <c r="C1227" s="333" t="s">
        <v>19</v>
      </c>
      <c r="D1227" s="333"/>
      <c r="E1227" s="333"/>
      <c r="F1227" s="108"/>
      <c r="G1227" s="108" t="s">
        <v>20</v>
      </c>
      <c r="H1227" s="118">
        <v>5000</v>
      </c>
      <c r="I1227" s="118">
        <v>5000</v>
      </c>
      <c r="J1227" s="118">
        <v>5000</v>
      </c>
      <c r="K1227" s="118">
        <v>5000</v>
      </c>
      <c r="L1227" s="124">
        <f>SUM(H1227:K1227)</f>
        <v>20000</v>
      </c>
    </row>
    <row r="1228" spans="1:12" x14ac:dyDescent="0.25">
      <c r="A1228" s="111"/>
      <c r="B1228" s="107" t="s">
        <v>21</v>
      </c>
      <c r="C1228" s="333" t="s">
        <v>171</v>
      </c>
      <c r="D1228" s="333"/>
      <c r="E1228" s="333"/>
      <c r="F1228" s="108"/>
      <c r="G1228" s="108"/>
      <c r="H1228" s="114"/>
      <c r="I1228" s="114"/>
      <c r="J1228" s="114"/>
      <c r="K1228" s="114"/>
      <c r="L1228" s="124"/>
    </row>
    <row r="1229" spans="1:12" x14ac:dyDescent="0.25">
      <c r="A1229" s="111"/>
      <c r="B1229" s="112" t="s">
        <v>22</v>
      </c>
      <c r="C1229" s="334" t="s">
        <v>167</v>
      </c>
      <c r="D1229" s="334"/>
      <c r="E1229" s="334"/>
      <c r="F1229" s="108"/>
      <c r="G1229" s="115"/>
      <c r="H1229" s="116"/>
      <c r="I1229" s="116"/>
      <c r="J1229" s="116"/>
      <c r="K1229" s="116"/>
      <c r="L1229" s="131"/>
    </row>
    <row r="1230" spans="1:12" x14ac:dyDescent="0.25">
      <c r="A1230" s="106" t="s">
        <v>15</v>
      </c>
      <c r="B1230" s="107" t="s">
        <v>16</v>
      </c>
      <c r="C1230" s="326" t="s">
        <v>432</v>
      </c>
      <c r="D1230" s="326"/>
      <c r="E1230" s="326"/>
      <c r="F1230" s="108"/>
      <c r="G1230" s="108" t="s">
        <v>17</v>
      </c>
      <c r="H1230" s="109">
        <v>1</v>
      </c>
      <c r="I1230" s="109">
        <v>1</v>
      </c>
      <c r="J1230" s="109">
        <v>1</v>
      </c>
      <c r="K1230" s="109">
        <v>1</v>
      </c>
      <c r="L1230" s="129">
        <f>SUM(H1230:K1230)</f>
        <v>4</v>
      </c>
    </row>
    <row r="1231" spans="1:12" x14ac:dyDescent="0.25">
      <c r="A1231" s="111"/>
      <c r="B1231" s="112" t="s">
        <v>18</v>
      </c>
      <c r="C1231" s="333" t="s">
        <v>19</v>
      </c>
      <c r="D1231" s="333"/>
      <c r="E1231" s="333"/>
      <c r="F1231" s="108"/>
      <c r="G1231" s="108" t="s">
        <v>20</v>
      </c>
      <c r="H1231" s="118">
        <v>1000</v>
      </c>
      <c r="I1231" s="118">
        <v>1000</v>
      </c>
      <c r="J1231" s="118">
        <v>1000</v>
      </c>
      <c r="K1231" s="118">
        <v>1000</v>
      </c>
      <c r="L1231" s="124">
        <f>SUM(H1231:K1231)</f>
        <v>4000</v>
      </c>
    </row>
    <row r="1232" spans="1:12" x14ac:dyDescent="0.25">
      <c r="A1232" s="111"/>
      <c r="B1232" s="107" t="s">
        <v>21</v>
      </c>
      <c r="C1232" s="333" t="s">
        <v>171</v>
      </c>
      <c r="D1232" s="333"/>
      <c r="E1232" s="333"/>
      <c r="F1232" s="108"/>
      <c r="G1232" s="108"/>
      <c r="H1232" s="114"/>
      <c r="I1232" s="114"/>
      <c r="J1232" s="114"/>
      <c r="K1232" s="114"/>
      <c r="L1232" s="124"/>
    </row>
    <row r="1233" spans="1:12" x14ac:dyDescent="0.25">
      <c r="A1233" s="111"/>
      <c r="B1233" s="112" t="s">
        <v>22</v>
      </c>
      <c r="C1233" s="334" t="s">
        <v>167</v>
      </c>
      <c r="D1233" s="334"/>
      <c r="E1233" s="334"/>
      <c r="F1233" s="108"/>
      <c r="G1233" s="115"/>
      <c r="H1233" s="116"/>
      <c r="I1233" s="116"/>
      <c r="J1233" s="116"/>
      <c r="K1233" s="116"/>
      <c r="L1233" s="131"/>
    </row>
    <row r="1234" spans="1:12" x14ac:dyDescent="0.25">
      <c r="A1234" s="106" t="s">
        <v>15</v>
      </c>
      <c r="B1234" s="107" t="s">
        <v>16</v>
      </c>
      <c r="C1234" s="326" t="s">
        <v>433</v>
      </c>
      <c r="D1234" s="326"/>
      <c r="E1234" s="326"/>
      <c r="F1234" s="108"/>
      <c r="G1234" s="108" t="s">
        <v>17</v>
      </c>
      <c r="H1234" s="109">
        <v>1</v>
      </c>
      <c r="I1234" s="109">
        <v>1</v>
      </c>
      <c r="J1234" s="109">
        <v>1</v>
      </c>
      <c r="K1234" s="109">
        <v>1</v>
      </c>
      <c r="L1234" s="129">
        <f>SUM(H1234:K1234)</f>
        <v>4</v>
      </c>
    </row>
    <row r="1235" spans="1:12" x14ac:dyDescent="0.25">
      <c r="A1235" s="111"/>
      <c r="B1235" s="112" t="s">
        <v>18</v>
      </c>
      <c r="C1235" s="333" t="s">
        <v>19</v>
      </c>
      <c r="D1235" s="333"/>
      <c r="E1235" s="333"/>
      <c r="F1235" s="108"/>
      <c r="G1235" s="108" t="s">
        <v>20</v>
      </c>
      <c r="H1235" s="118">
        <v>3000</v>
      </c>
      <c r="I1235" s="118">
        <v>3000</v>
      </c>
      <c r="J1235" s="118">
        <v>3000</v>
      </c>
      <c r="K1235" s="118">
        <v>3000</v>
      </c>
      <c r="L1235" s="124">
        <f>SUM(H1235:K1235)</f>
        <v>12000</v>
      </c>
    </row>
    <row r="1236" spans="1:12" x14ac:dyDescent="0.25">
      <c r="A1236" s="111"/>
      <c r="B1236" s="107" t="s">
        <v>21</v>
      </c>
      <c r="C1236" s="333" t="s">
        <v>171</v>
      </c>
      <c r="D1236" s="333"/>
      <c r="E1236" s="333"/>
      <c r="F1236" s="108"/>
      <c r="G1236" s="108"/>
      <c r="H1236" s="114"/>
      <c r="I1236" s="114"/>
      <c r="J1236" s="114"/>
      <c r="K1236" s="114"/>
      <c r="L1236" s="124"/>
    </row>
    <row r="1237" spans="1:12" x14ac:dyDescent="0.25">
      <c r="A1237" s="111"/>
      <c r="B1237" s="112" t="s">
        <v>22</v>
      </c>
      <c r="C1237" s="334" t="s">
        <v>167</v>
      </c>
      <c r="D1237" s="334"/>
      <c r="E1237" s="334"/>
      <c r="F1237" s="108"/>
      <c r="G1237" s="115"/>
      <c r="H1237" s="116"/>
      <c r="I1237" s="116"/>
      <c r="J1237" s="116"/>
      <c r="K1237" s="116"/>
      <c r="L1237" s="131"/>
    </row>
    <row r="1238" spans="1:12" x14ac:dyDescent="0.25">
      <c r="A1238" s="106" t="s">
        <v>15</v>
      </c>
      <c r="B1238" s="107" t="s">
        <v>16</v>
      </c>
      <c r="C1238" s="326" t="s">
        <v>434</v>
      </c>
      <c r="D1238" s="326"/>
      <c r="E1238" s="326"/>
      <c r="F1238" s="108"/>
      <c r="G1238" s="108" t="s">
        <v>17</v>
      </c>
      <c r="H1238" s="109">
        <v>1</v>
      </c>
      <c r="I1238" s="109">
        <v>1</v>
      </c>
      <c r="J1238" s="109">
        <v>1</v>
      </c>
      <c r="K1238" s="109">
        <v>1</v>
      </c>
      <c r="L1238" s="129">
        <f>SUM(H1238:K1238)</f>
        <v>4</v>
      </c>
    </row>
    <row r="1239" spans="1:12" x14ac:dyDescent="0.25">
      <c r="A1239" s="111"/>
      <c r="B1239" s="112" t="s">
        <v>18</v>
      </c>
      <c r="C1239" s="333" t="s">
        <v>19</v>
      </c>
      <c r="D1239" s="333"/>
      <c r="E1239" s="333"/>
      <c r="F1239" s="108"/>
      <c r="G1239" s="108" t="s">
        <v>20</v>
      </c>
      <c r="H1239" s="118">
        <f>5000-H1231</f>
        <v>4000</v>
      </c>
      <c r="I1239" s="118">
        <f t="shared" ref="I1239:K1239" si="5">5000-I1231</f>
        <v>4000</v>
      </c>
      <c r="J1239" s="118">
        <f t="shared" si="5"/>
        <v>4000</v>
      </c>
      <c r="K1239" s="118">
        <f t="shared" si="5"/>
        <v>4000</v>
      </c>
      <c r="L1239" s="124">
        <f>SUM(H1239:K1239)</f>
        <v>16000</v>
      </c>
    </row>
    <row r="1240" spans="1:12" x14ac:dyDescent="0.25">
      <c r="A1240" s="111"/>
      <c r="B1240" s="107" t="s">
        <v>21</v>
      </c>
      <c r="C1240" s="333" t="s">
        <v>171</v>
      </c>
      <c r="D1240" s="333"/>
      <c r="E1240" s="333"/>
      <c r="F1240" s="108"/>
      <c r="G1240" s="108"/>
      <c r="H1240" s="114"/>
      <c r="I1240" s="114"/>
      <c r="J1240" s="114"/>
      <c r="K1240" s="114"/>
      <c r="L1240" s="124"/>
    </row>
    <row r="1241" spans="1:12" x14ac:dyDescent="0.25">
      <c r="A1241" s="111"/>
      <c r="B1241" s="112" t="s">
        <v>22</v>
      </c>
      <c r="C1241" s="334" t="s">
        <v>167</v>
      </c>
      <c r="D1241" s="334"/>
      <c r="E1241" s="334"/>
      <c r="F1241" s="108"/>
      <c r="G1241" s="115"/>
      <c r="H1241" s="116"/>
      <c r="I1241" s="116"/>
      <c r="J1241" s="116"/>
      <c r="K1241" s="116"/>
      <c r="L1241" s="131"/>
    </row>
    <row r="1242" spans="1:12" ht="15.75" thickBot="1" x14ac:dyDescent="0.3">
      <c r="A1242" s="328" t="s">
        <v>23</v>
      </c>
      <c r="B1242" s="329"/>
      <c r="C1242" s="329"/>
      <c r="D1242" s="329"/>
      <c r="E1242" s="329"/>
      <c r="F1242" s="330"/>
      <c r="G1242" s="330"/>
      <c r="H1242" s="330"/>
      <c r="I1242" s="330"/>
      <c r="J1242" s="330"/>
      <c r="K1242" s="330"/>
      <c r="L1242" s="331"/>
    </row>
    <row r="1243" spans="1:12" x14ac:dyDescent="0.25">
      <c r="A1243" s="1"/>
      <c r="B1243" s="1"/>
      <c r="C1243" s="1"/>
      <c r="D1243" s="1"/>
      <c r="E1243" s="1"/>
      <c r="F1243" s="88"/>
      <c r="G1243" s="88"/>
      <c r="H1243" s="88"/>
      <c r="I1243" s="88"/>
      <c r="J1243" s="88"/>
      <c r="K1243" s="88"/>
      <c r="L1243" s="88"/>
    </row>
    <row r="1244" spans="1:12" x14ac:dyDescent="0.25">
      <c r="A1244" s="1"/>
      <c r="B1244" s="1"/>
      <c r="C1244" s="1"/>
      <c r="D1244" s="1"/>
      <c r="E1244" s="1"/>
      <c r="F1244" s="88"/>
      <c r="G1244" s="88"/>
      <c r="H1244" s="88"/>
      <c r="I1244" s="88"/>
      <c r="J1244" s="88"/>
      <c r="K1244" s="88"/>
      <c r="L1244" s="88"/>
    </row>
    <row r="1245" spans="1:12" x14ac:dyDescent="0.25">
      <c r="A1245" s="1"/>
      <c r="B1245" s="1"/>
      <c r="C1245" s="1"/>
      <c r="D1245" s="1"/>
      <c r="E1245" s="1"/>
      <c r="F1245" s="88"/>
      <c r="G1245" s="136"/>
      <c r="H1245" s="88"/>
      <c r="I1245" s="88"/>
      <c r="J1245" s="88"/>
      <c r="K1245" s="88"/>
      <c r="L1245" s="88"/>
    </row>
    <row r="1246" spans="1:12" x14ac:dyDescent="0.25">
      <c r="A1246" s="1"/>
      <c r="B1246" s="1"/>
      <c r="C1246" s="1"/>
      <c r="D1246" s="1"/>
      <c r="E1246" s="1"/>
      <c r="F1246" s="88"/>
      <c r="G1246" s="88"/>
      <c r="H1246" s="88"/>
      <c r="I1246" s="88"/>
      <c r="J1246" s="88"/>
      <c r="K1246" s="88"/>
      <c r="L1246" s="88"/>
    </row>
    <row r="1247" spans="1:12" x14ac:dyDescent="0.25">
      <c r="A1247" s="88"/>
      <c r="B1247" s="88"/>
      <c r="C1247" s="88"/>
      <c r="D1247" s="88"/>
      <c r="E1247" s="88"/>
      <c r="F1247" s="88"/>
      <c r="G1247" s="88"/>
      <c r="H1247" s="88"/>
      <c r="I1247" s="88"/>
      <c r="J1247" s="88"/>
      <c r="K1247" s="88"/>
      <c r="L1247" s="88"/>
    </row>
    <row r="1248" spans="1:12" x14ac:dyDescent="0.25">
      <c r="A1248" s="312" t="s">
        <v>0</v>
      </c>
      <c r="B1248" s="332"/>
      <c r="C1248" s="332"/>
      <c r="D1248" s="332"/>
      <c r="E1248" s="332"/>
      <c r="F1248" s="332"/>
      <c r="G1248" s="332"/>
      <c r="H1248" s="332"/>
      <c r="I1248" s="332"/>
      <c r="J1248" s="332"/>
      <c r="K1248" s="332"/>
      <c r="L1248" s="332"/>
    </row>
    <row r="1249" spans="1:12" x14ac:dyDescent="0.25">
      <c r="A1249" s="286" t="s">
        <v>172</v>
      </c>
      <c r="B1249" s="286"/>
      <c r="C1249" s="286"/>
      <c r="D1249" s="286"/>
      <c r="E1249" s="286"/>
      <c r="F1249" s="286"/>
      <c r="G1249" s="286"/>
      <c r="H1249" s="286"/>
      <c r="I1249" s="286"/>
      <c r="J1249" s="286"/>
      <c r="K1249" s="286"/>
      <c r="L1249" s="286"/>
    </row>
    <row r="1250" spans="1:12" ht="15.75" thickBot="1" x14ac:dyDescent="0.3">
      <c r="A1250" s="313" t="s">
        <v>179</v>
      </c>
      <c r="B1250" s="313"/>
      <c r="C1250" s="313"/>
      <c r="D1250" s="313"/>
      <c r="E1250" s="313"/>
      <c r="F1250" s="313"/>
      <c r="G1250" s="313"/>
      <c r="H1250" s="313"/>
      <c r="I1250" s="313"/>
      <c r="J1250" s="313"/>
      <c r="K1250" s="313"/>
      <c r="L1250" s="313"/>
    </row>
    <row r="1251" spans="1:12" ht="15.75" thickBot="1" x14ac:dyDescent="0.3">
      <c r="A1251" s="286" t="s">
        <v>1</v>
      </c>
      <c r="B1251" s="286"/>
      <c r="C1251" s="314" t="s">
        <v>175</v>
      </c>
      <c r="D1251" s="315"/>
      <c r="E1251" s="315"/>
      <c r="F1251" s="315"/>
      <c r="G1251" s="315"/>
      <c r="H1251" s="315"/>
      <c r="I1251" s="315"/>
      <c r="J1251" s="315"/>
      <c r="K1251" s="315"/>
      <c r="L1251" s="316"/>
    </row>
    <row r="1252" spans="1:12" x14ac:dyDescent="0.25">
      <c r="A1252" s="286" t="s">
        <v>2</v>
      </c>
      <c r="B1252" s="286"/>
      <c r="C1252" s="317" t="s">
        <v>176</v>
      </c>
      <c r="D1252" s="318"/>
      <c r="E1252" s="318"/>
      <c r="F1252" s="318"/>
      <c r="G1252" s="318"/>
      <c r="H1252" s="318"/>
      <c r="I1252" s="318"/>
      <c r="J1252" s="318"/>
      <c r="K1252" s="318"/>
      <c r="L1252" s="319"/>
    </row>
    <row r="1253" spans="1:12" x14ac:dyDescent="0.25">
      <c r="A1253" s="135"/>
      <c r="B1253" s="135"/>
      <c r="C1253" s="320"/>
      <c r="D1253" s="321"/>
      <c r="E1253" s="321"/>
      <c r="F1253" s="321"/>
      <c r="G1253" s="321"/>
      <c r="H1253" s="321"/>
      <c r="I1253" s="321"/>
      <c r="J1253" s="321"/>
      <c r="K1253" s="321"/>
      <c r="L1253" s="322"/>
    </row>
    <row r="1254" spans="1:12" ht="15.75" thickBot="1" x14ac:dyDescent="0.3">
      <c r="A1254" s="135"/>
      <c r="B1254" s="135"/>
      <c r="C1254" s="323"/>
      <c r="D1254" s="324"/>
      <c r="E1254" s="324"/>
      <c r="F1254" s="324"/>
      <c r="G1254" s="324"/>
      <c r="H1254" s="324"/>
      <c r="I1254" s="324"/>
      <c r="J1254" s="324"/>
      <c r="K1254" s="324"/>
      <c r="L1254" s="325"/>
    </row>
    <row r="1255" spans="1:12" x14ac:dyDescent="0.25">
      <c r="A1255" s="293" t="s">
        <v>3</v>
      </c>
      <c r="B1255" s="294"/>
      <c r="C1255" s="294"/>
      <c r="D1255" s="295"/>
      <c r="E1255" s="296" t="s">
        <v>4</v>
      </c>
      <c r="F1255" s="297"/>
      <c r="G1255" s="297"/>
      <c r="H1255" s="298"/>
      <c r="I1255" s="299" t="s">
        <v>5</v>
      </c>
      <c r="J1255" s="300"/>
      <c r="K1255" s="300"/>
      <c r="L1255" s="301"/>
    </row>
    <row r="1256" spans="1:12" x14ac:dyDescent="0.25">
      <c r="A1256" s="337" t="s">
        <v>6</v>
      </c>
      <c r="B1256" s="338"/>
      <c r="C1256" s="338"/>
      <c r="D1256" s="339"/>
      <c r="E1256" s="305"/>
      <c r="F1256" s="306"/>
      <c r="G1256" s="306"/>
      <c r="H1256" s="307"/>
      <c r="I1256" s="305"/>
      <c r="J1256" s="306"/>
      <c r="K1256" s="306"/>
      <c r="L1256" s="308"/>
    </row>
    <row r="1257" spans="1:12" x14ac:dyDescent="0.25">
      <c r="A1257" s="309" t="s">
        <v>7</v>
      </c>
      <c r="B1257" s="310"/>
      <c r="C1257" s="310"/>
      <c r="D1257" s="310"/>
      <c r="E1257" s="207"/>
      <c r="F1257" s="207"/>
      <c r="G1257" s="207"/>
      <c r="H1257" s="94">
        <v>2026</v>
      </c>
      <c r="I1257" s="94">
        <v>2027</v>
      </c>
      <c r="J1257" s="94">
        <v>2028</v>
      </c>
      <c r="K1257" s="94">
        <v>2029</v>
      </c>
      <c r="L1257" s="95" t="s">
        <v>8</v>
      </c>
    </row>
    <row r="1258" spans="1:12" x14ac:dyDescent="0.25">
      <c r="A1258" s="270" t="s">
        <v>9</v>
      </c>
      <c r="B1258" s="335"/>
      <c r="C1258" s="271"/>
      <c r="D1258" s="96"/>
      <c r="E1258" s="208"/>
      <c r="F1258" s="208"/>
      <c r="G1258" s="208"/>
      <c r="H1258" s="115">
        <f>H1263</f>
        <v>40000</v>
      </c>
      <c r="I1258" s="115">
        <f>I1263</f>
        <v>40000</v>
      </c>
      <c r="J1258" s="115">
        <f>J1263</f>
        <v>40000</v>
      </c>
      <c r="K1258" s="115">
        <f>K1263</f>
        <v>40000</v>
      </c>
      <c r="L1258" s="101">
        <f>SUM(H1258:K1258)</f>
        <v>160000</v>
      </c>
    </row>
    <row r="1259" spans="1:12" ht="15.75" thickBot="1" x14ac:dyDescent="0.3">
      <c r="A1259" s="209"/>
      <c r="B1259" s="103"/>
      <c r="C1259" s="327"/>
      <c r="D1259" s="327"/>
      <c r="E1259" s="327"/>
      <c r="F1259" s="104"/>
      <c r="G1259" s="128"/>
      <c r="H1259" s="210"/>
      <c r="I1259" s="210"/>
      <c r="J1259" s="210"/>
      <c r="K1259" s="210"/>
      <c r="L1259" s="211"/>
    </row>
    <row r="1260" spans="1:12" x14ac:dyDescent="0.25">
      <c r="A1260" s="273" t="s">
        <v>10</v>
      </c>
      <c r="B1260" s="281" t="s">
        <v>11</v>
      </c>
      <c r="C1260" s="281"/>
      <c r="D1260" s="281"/>
      <c r="E1260" s="281"/>
      <c r="F1260" s="281" t="s">
        <v>12</v>
      </c>
      <c r="G1260" s="283" t="s">
        <v>13</v>
      </c>
      <c r="H1260" s="259">
        <v>2026</v>
      </c>
      <c r="I1260" s="259">
        <v>2027</v>
      </c>
      <c r="J1260" s="259">
        <v>2028</v>
      </c>
      <c r="K1260" s="259">
        <v>2029</v>
      </c>
      <c r="L1260" s="261" t="s">
        <v>14</v>
      </c>
    </row>
    <row r="1261" spans="1:12" x14ac:dyDescent="0.25">
      <c r="A1261" s="274"/>
      <c r="B1261" s="336"/>
      <c r="C1261" s="336"/>
      <c r="D1261" s="336"/>
      <c r="E1261" s="336"/>
      <c r="F1261" s="282"/>
      <c r="G1261" s="284"/>
      <c r="H1261" s="285"/>
      <c r="I1261" s="260"/>
      <c r="J1261" s="260"/>
      <c r="K1261" s="260"/>
      <c r="L1261" s="262"/>
    </row>
    <row r="1262" spans="1:12" x14ac:dyDescent="0.25">
      <c r="A1262" s="106" t="s">
        <v>15</v>
      </c>
      <c r="B1262" s="107" t="s">
        <v>16</v>
      </c>
      <c r="C1262" s="326" t="s">
        <v>435</v>
      </c>
      <c r="D1262" s="326"/>
      <c r="E1262" s="326"/>
      <c r="F1262" s="108"/>
      <c r="G1262" s="108" t="s">
        <v>17</v>
      </c>
      <c r="H1262" s="109">
        <v>1</v>
      </c>
      <c r="I1262" s="109">
        <v>1</v>
      </c>
      <c r="J1262" s="109">
        <v>1</v>
      </c>
      <c r="K1262" s="109">
        <v>1</v>
      </c>
      <c r="L1262" s="129">
        <f>SUM(H1262:K1262)</f>
        <v>4</v>
      </c>
    </row>
    <row r="1263" spans="1:12" x14ac:dyDescent="0.25">
      <c r="A1263" s="111"/>
      <c r="B1263" s="112" t="s">
        <v>18</v>
      </c>
      <c r="C1263" s="254" t="s">
        <v>19</v>
      </c>
      <c r="D1263" s="254"/>
      <c r="E1263" s="254"/>
      <c r="F1263" s="108"/>
      <c r="G1263" s="108" t="s">
        <v>20</v>
      </c>
      <c r="H1263" s="118">
        <v>40000</v>
      </c>
      <c r="I1263" s="118">
        <v>40000</v>
      </c>
      <c r="J1263" s="118">
        <v>40000</v>
      </c>
      <c r="K1263" s="118">
        <v>40000</v>
      </c>
      <c r="L1263" s="124">
        <f>SUM(H1263:K1263)</f>
        <v>160000</v>
      </c>
    </row>
    <row r="1264" spans="1:12" x14ac:dyDescent="0.25">
      <c r="A1264" s="111"/>
      <c r="B1264" s="107" t="s">
        <v>21</v>
      </c>
      <c r="C1264" s="254" t="s">
        <v>177</v>
      </c>
      <c r="D1264" s="254"/>
      <c r="E1264" s="254"/>
      <c r="F1264" s="108"/>
      <c r="G1264" s="108"/>
      <c r="H1264" s="114"/>
      <c r="I1264" s="114"/>
      <c r="J1264" s="114"/>
      <c r="K1264" s="114"/>
      <c r="L1264" s="124"/>
    </row>
    <row r="1265" spans="1:12" x14ac:dyDescent="0.25">
      <c r="A1265" s="111"/>
      <c r="B1265" s="112" t="s">
        <v>22</v>
      </c>
      <c r="C1265" s="255" t="s">
        <v>178</v>
      </c>
      <c r="D1265" s="255"/>
      <c r="E1265" s="255"/>
      <c r="F1265" s="108"/>
      <c r="G1265" s="115"/>
      <c r="H1265" s="116"/>
      <c r="I1265" s="116"/>
      <c r="J1265" s="116"/>
      <c r="K1265" s="116"/>
      <c r="L1265" s="131"/>
    </row>
    <row r="1266" spans="1:12" x14ac:dyDescent="0.25">
      <c r="A1266" s="106"/>
      <c r="B1266" s="107" t="s">
        <v>16</v>
      </c>
      <c r="C1266" s="253"/>
      <c r="D1266" s="253"/>
      <c r="E1266" s="253"/>
      <c r="F1266" s="108"/>
      <c r="G1266" s="108" t="s">
        <v>17</v>
      </c>
      <c r="H1266" s="109"/>
      <c r="I1266" s="109"/>
      <c r="J1266" s="109"/>
      <c r="K1266" s="109"/>
      <c r="L1266" s="129"/>
    </row>
    <row r="1267" spans="1:12" x14ac:dyDescent="0.25">
      <c r="A1267" s="111"/>
      <c r="B1267" s="112" t="s">
        <v>18</v>
      </c>
      <c r="C1267" s="254"/>
      <c r="D1267" s="254"/>
      <c r="E1267" s="254"/>
      <c r="F1267" s="108"/>
      <c r="G1267" s="108" t="s">
        <v>20</v>
      </c>
      <c r="H1267" s="114"/>
      <c r="I1267" s="114"/>
      <c r="J1267" s="114"/>
      <c r="K1267" s="114"/>
      <c r="L1267" s="124"/>
    </row>
    <row r="1268" spans="1:12" x14ac:dyDescent="0.25">
      <c r="A1268" s="111"/>
      <c r="B1268" s="107" t="s">
        <v>21</v>
      </c>
      <c r="C1268" s="254"/>
      <c r="D1268" s="254"/>
      <c r="E1268" s="254"/>
      <c r="F1268" s="108"/>
      <c r="G1268" s="108"/>
      <c r="H1268" s="114"/>
      <c r="I1268" s="114"/>
      <c r="J1268" s="114"/>
      <c r="K1268" s="114"/>
      <c r="L1268" s="124"/>
    </row>
    <row r="1269" spans="1:12" x14ac:dyDescent="0.25">
      <c r="A1269" s="111"/>
      <c r="B1269" s="112" t="s">
        <v>22</v>
      </c>
      <c r="C1269" s="255"/>
      <c r="D1269" s="255"/>
      <c r="E1269" s="255"/>
      <c r="F1269" s="108"/>
      <c r="G1269" s="115"/>
      <c r="H1269" s="116"/>
      <c r="I1269" s="116"/>
      <c r="J1269" s="116"/>
      <c r="K1269" s="116"/>
      <c r="L1269" s="131"/>
    </row>
    <row r="1270" spans="1:12" x14ac:dyDescent="0.25">
      <c r="A1270" s="106"/>
      <c r="B1270" s="107" t="s">
        <v>16</v>
      </c>
      <c r="C1270" s="253"/>
      <c r="D1270" s="253"/>
      <c r="E1270" s="253"/>
      <c r="F1270" s="108"/>
      <c r="G1270" s="108" t="s">
        <v>17</v>
      </c>
      <c r="H1270" s="109"/>
      <c r="I1270" s="109"/>
      <c r="J1270" s="109"/>
      <c r="K1270" s="109"/>
      <c r="L1270" s="129"/>
    </row>
    <row r="1271" spans="1:12" x14ac:dyDescent="0.25">
      <c r="A1271" s="111"/>
      <c r="B1271" s="112" t="s">
        <v>18</v>
      </c>
      <c r="C1271" s="254"/>
      <c r="D1271" s="254"/>
      <c r="E1271" s="254"/>
      <c r="F1271" s="108"/>
      <c r="G1271" s="108" t="s">
        <v>20</v>
      </c>
      <c r="H1271" s="114"/>
      <c r="I1271" s="114"/>
      <c r="J1271" s="114"/>
      <c r="K1271" s="114"/>
      <c r="L1271" s="124"/>
    </row>
    <row r="1272" spans="1:12" x14ac:dyDescent="0.25">
      <c r="A1272" s="111"/>
      <c r="B1272" s="107" t="s">
        <v>21</v>
      </c>
      <c r="C1272" s="254"/>
      <c r="D1272" s="254"/>
      <c r="E1272" s="254"/>
      <c r="F1272" s="108"/>
      <c r="G1272" s="108"/>
      <c r="H1272" s="114"/>
      <c r="I1272" s="114"/>
      <c r="J1272" s="114"/>
      <c r="K1272" s="114"/>
      <c r="L1272" s="124"/>
    </row>
    <row r="1273" spans="1:12" x14ac:dyDescent="0.25">
      <c r="A1273" s="111"/>
      <c r="B1273" s="112" t="s">
        <v>22</v>
      </c>
      <c r="C1273" s="255"/>
      <c r="D1273" s="255"/>
      <c r="E1273" s="255"/>
      <c r="F1273" s="108"/>
      <c r="G1273" s="115"/>
      <c r="H1273" s="116"/>
      <c r="I1273" s="116"/>
      <c r="J1273" s="116"/>
      <c r="K1273" s="116"/>
      <c r="L1273" s="131"/>
    </row>
    <row r="1274" spans="1:12" x14ac:dyDescent="0.25">
      <c r="A1274" s="106"/>
      <c r="B1274" s="107" t="s">
        <v>16</v>
      </c>
      <c r="C1274" s="253"/>
      <c r="D1274" s="253"/>
      <c r="E1274" s="253"/>
      <c r="F1274" s="108"/>
      <c r="G1274" s="108" t="s">
        <v>17</v>
      </c>
      <c r="H1274" s="109"/>
      <c r="I1274" s="109"/>
      <c r="J1274" s="109"/>
      <c r="K1274" s="109"/>
      <c r="L1274" s="129"/>
    </row>
    <row r="1275" spans="1:12" x14ac:dyDescent="0.25">
      <c r="A1275" s="111"/>
      <c r="B1275" s="112" t="s">
        <v>18</v>
      </c>
      <c r="C1275" s="254"/>
      <c r="D1275" s="254"/>
      <c r="E1275" s="254"/>
      <c r="F1275" s="108"/>
      <c r="G1275" s="108" t="s">
        <v>20</v>
      </c>
      <c r="H1275" s="114"/>
      <c r="I1275" s="114"/>
      <c r="J1275" s="114"/>
      <c r="K1275" s="114"/>
      <c r="L1275" s="124"/>
    </row>
    <row r="1276" spans="1:12" x14ac:dyDescent="0.25">
      <c r="A1276" s="111"/>
      <c r="B1276" s="107" t="s">
        <v>21</v>
      </c>
      <c r="C1276" s="254"/>
      <c r="D1276" s="254"/>
      <c r="E1276" s="254"/>
      <c r="F1276" s="108"/>
      <c r="G1276" s="108"/>
      <c r="H1276" s="114"/>
      <c r="I1276" s="114"/>
      <c r="J1276" s="114"/>
      <c r="K1276" s="114"/>
      <c r="L1276" s="124"/>
    </row>
    <row r="1277" spans="1:12" x14ac:dyDescent="0.25">
      <c r="A1277" s="111"/>
      <c r="B1277" s="112" t="s">
        <v>22</v>
      </c>
      <c r="C1277" s="255"/>
      <c r="D1277" s="255"/>
      <c r="E1277" s="255"/>
      <c r="F1277" s="108"/>
      <c r="G1277" s="115"/>
      <c r="H1277" s="116"/>
      <c r="I1277" s="116"/>
      <c r="J1277" s="116"/>
      <c r="K1277" s="116"/>
      <c r="L1277" s="131"/>
    </row>
    <row r="1278" spans="1:12" x14ac:dyDescent="0.25">
      <c r="A1278" s="106"/>
      <c r="B1278" s="107" t="s">
        <v>16</v>
      </c>
      <c r="C1278" s="253"/>
      <c r="D1278" s="253"/>
      <c r="E1278" s="253"/>
      <c r="F1278" s="108"/>
      <c r="G1278" s="108" t="s">
        <v>17</v>
      </c>
      <c r="H1278" s="109"/>
      <c r="I1278" s="109"/>
      <c r="J1278" s="109"/>
      <c r="K1278" s="109"/>
      <c r="L1278" s="129"/>
    </row>
    <row r="1279" spans="1:12" x14ac:dyDescent="0.25">
      <c r="A1279" s="111"/>
      <c r="B1279" s="112" t="s">
        <v>18</v>
      </c>
      <c r="C1279" s="254"/>
      <c r="D1279" s="254"/>
      <c r="E1279" s="254"/>
      <c r="F1279" s="108"/>
      <c r="G1279" s="108" t="s">
        <v>20</v>
      </c>
      <c r="H1279" s="114"/>
      <c r="I1279" s="114"/>
      <c r="J1279" s="114"/>
      <c r="K1279" s="114"/>
      <c r="L1279" s="124"/>
    </row>
    <row r="1280" spans="1:12" x14ac:dyDescent="0.25">
      <c r="A1280" s="111"/>
      <c r="B1280" s="107" t="s">
        <v>21</v>
      </c>
      <c r="C1280" s="254"/>
      <c r="D1280" s="254"/>
      <c r="E1280" s="254"/>
      <c r="F1280" s="108"/>
      <c r="G1280" s="108"/>
      <c r="H1280" s="114"/>
      <c r="I1280" s="114"/>
      <c r="J1280" s="114"/>
      <c r="K1280" s="114"/>
      <c r="L1280" s="124"/>
    </row>
    <row r="1281" spans="1:17" x14ac:dyDescent="0.25">
      <c r="A1281" s="111"/>
      <c r="B1281" s="112" t="s">
        <v>22</v>
      </c>
      <c r="C1281" s="255"/>
      <c r="D1281" s="255"/>
      <c r="E1281" s="255"/>
      <c r="F1281" s="108"/>
      <c r="G1281" s="115"/>
      <c r="H1281" s="116"/>
      <c r="I1281" s="116"/>
      <c r="J1281" s="116"/>
      <c r="K1281" s="116"/>
      <c r="L1281" s="131"/>
    </row>
    <row r="1282" spans="1:17" ht="15.75" thickBot="1" x14ac:dyDescent="0.3">
      <c r="A1282" s="328" t="s">
        <v>23</v>
      </c>
      <c r="B1282" s="329"/>
      <c r="C1282" s="329"/>
      <c r="D1282" s="329"/>
      <c r="E1282" s="329"/>
      <c r="F1282" s="330"/>
      <c r="G1282" s="330"/>
      <c r="H1282" s="330"/>
      <c r="I1282" s="330"/>
      <c r="J1282" s="330"/>
      <c r="K1282" s="330"/>
      <c r="L1282" s="331"/>
    </row>
    <row r="1283" spans="1:17" x14ac:dyDescent="0.25">
      <c r="A1283" s="1"/>
      <c r="B1283" s="1"/>
      <c r="C1283" s="1"/>
      <c r="D1283" s="1"/>
      <c r="E1283" s="1"/>
      <c r="F1283" s="88"/>
      <c r="G1283" s="88"/>
      <c r="H1283" s="88"/>
      <c r="I1283" s="88"/>
      <c r="J1283" s="88"/>
      <c r="K1283" s="88"/>
      <c r="L1283" s="88"/>
    </row>
    <row r="1284" spans="1:17" x14ac:dyDescent="0.25">
      <c r="A1284" s="312" t="s">
        <v>0</v>
      </c>
      <c r="B1284" s="332"/>
      <c r="C1284" s="332"/>
      <c r="D1284" s="332"/>
      <c r="E1284" s="332"/>
      <c r="F1284" s="332"/>
      <c r="G1284" s="332"/>
      <c r="H1284" s="332"/>
      <c r="I1284" s="332"/>
      <c r="J1284" s="332"/>
      <c r="K1284" s="332"/>
      <c r="L1284" s="332"/>
    </row>
    <row r="1285" spans="1:17" x14ac:dyDescent="0.25">
      <c r="A1285" s="286" t="s">
        <v>24</v>
      </c>
      <c r="B1285" s="286"/>
      <c r="C1285" s="286"/>
      <c r="D1285" s="286"/>
      <c r="E1285" s="286"/>
      <c r="F1285" s="286"/>
      <c r="G1285" s="286"/>
      <c r="H1285" s="286"/>
      <c r="I1285" s="286"/>
      <c r="J1285" s="286"/>
      <c r="K1285" s="286"/>
      <c r="L1285" s="286"/>
    </row>
    <row r="1286" spans="1:17" ht="15.75" thickBot="1" x14ac:dyDescent="0.3">
      <c r="A1286" s="313" t="s">
        <v>275</v>
      </c>
      <c r="B1286" s="313"/>
      <c r="C1286" s="313"/>
      <c r="D1286" s="313"/>
      <c r="E1286" s="313"/>
      <c r="F1286" s="313"/>
      <c r="G1286" s="313"/>
      <c r="H1286" s="313"/>
      <c r="I1286" s="313"/>
      <c r="J1286" s="313"/>
      <c r="K1286" s="313"/>
      <c r="L1286" s="313"/>
    </row>
    <row r="1287" spans="1:17" ht="15.75" thickBot="1" x14ac:dyDescent="0.3">
      <c r="A1287" s="286" t="s">
        <v>1</v>
      </c>
      <c r="B1287" s="286"/>
      <c r="C1287" s="314" t="s">
        <v>180</v>
      </c>
      <c r="D1287" s="315"/>
      <c r="E1287" s="315"/>
      <c r="F1287" s="315"/>
      <c r="G1287" s="315"/>
      <c r="H1287" s="315"/>
      <c r="I1287" s="315"/>
      <c r="J1287" s="315"/>
      <c r="K1287" s="315"/>
      <c r="L1287" s="316"/>
    </row>
    <row r="1288" spans="1:17" ht="35.25" customHeight="1" thickBot="1" x14ac:dyDescent="0.3">
      <c r="A1288" s="286" t="s">
        <v>2</v>
      </c>
      <c r="B1288" s="286"/>
      <c r="C1288" s="317" t="s">
        <v>181</v>
      </c>
      <c r="D1288" s="318"/>
      <c r="E1288" s="318"/>
      <c r="F1288" s="318"/>
      <c r="G1288" s="318"/>
      <c r="H1288" s="318"/>
      <c r="I1288" s="318"/>
      <c r="J1288" s="318"/>
      <c r="K1288" s="318"/>
      <c r="L1288" s="319"/>
    </row>
    <row r="1289" spans="1:17" x14ac:dyDescent="0.25">
      <c r="A1289" s="293" t="s">
        <v>3</v>
      </c>
      <c r="B1289" s="294"/>
      <c r="C1289" s="294"/>
      <c r="D1289" s="295"/>
      <c r="E1289" s="296" t="s">
        <v>4</v>
      </c>
      <c r="F1289" s="297"/>
      <c r="G1289" s="297"/>
      <c r="H1289" s="298"/>
      <c r="I1289" s="299" t="s">
        <v>5</v>
      </c>
      <c r="J1289" s="300"/>
      <c r="K1289" s="300"/>
      <c r="L1289" s="301"/>
      <c r="N1289" s="3"/>
      <c r="O1289" s="3"/>
      <c r="P1289" s="3"/>
      <c r="Q1289" s="3"/>
    </row>
    <row r="1290" spans="1:17" x14ac:dyDescent="0.25">
      <c r="A1290" s="302" t="s">
        <v>6</v>
      </c>
      <c r="B1290" s="303"/>
      <c r="C1290" s="303"/>
      <c r="D1290" s="304"/>
      <c r="E1290" s="305"/>
      <c r="F1290" s="306"/>
      <c r="G1290" s="306"/>
      <c r="H1290" s="307"/>
      <c r="I1290" s="305"/>
      <c r="J1290" s="306"/>
      <c r="K1290" s="306"/>
      <c r="L1290" s="308"/>
      <c r="N1290" s="3"/>
      <c r="O1290" s="3"/>
      <c r="P1290" s="3"/>
      <c r="Q1290" s="3"/>
    </row>
    <row r="1291" spans="1:17" x14ac:dyDescent="0.25">
      <c r="A1291" s="309" t="s">
        <v>7</v>
      </c>
      <c r="B1291" s="310"/>
      <c r="C1291" s="310"/>
      <c r="D1291" s="310"/>
      <c r="E1291" s="207"/>
      <c r="F1291" s="207"/>
      <c r="G1291" s="207"/>
      <c r="H1291" s="94">
        <v>2026</v>
      </c>
      <c r="I1291" s="94">
        <v>2027</v>
      </c>
      <c r="J1291" s="94">
        <v>2028</v>
      </c>
      <c r="K1291" s="94">
        <v>2029</v>
      </c>
      <c r="L1291" s="95" t="s">
        <v>8</v>
      </c>
      <c r="N1291" s="9"/>
      <c r="O1291" s="9"/>
      <c r="P1291" s="9"/>
      <c r="Q1291" s="9"/>
    </row>
    <row r="1292" spans="1:17" x14ac:dyDescent="0.25">
      <c r="A1292" s="270" t="s">
        <v>9</v>
      </c>
      <c r="B1292" s="271"/>
      <c r="C1292" s="271"/>
      <c r="D1292" s="96"/>
      <c r="E1292" s="208"/>
      <c r="F1292" s="208"/>
      <c r="G1292" s="208"/>
      <c r="H1292" s="220">
        <f>H1297+H1301+H1305+H1309+H1313+H1317+H1321</f>
        <v>1096262.3</v>
      </c>
      <c r="I1292" s="220">
        <f>I1297+I1301+I1305+I1309+I1313+I1317+I1321</f>
        <v>1156856.2</v>
      </c>
      <c r="J1292" s="220">
        <f>J1297+J1301+J1305+J1309+J1313+J1317+J1321</f>
        <v>1120202.3599999999</v>
      </c>
      <c r="K1292" s="220">
        <f>K1297+K1301+K1305+K1309+K1313+K1317+K1321</f>
        <v>1131600.94</v>
      </c>
      <c r="L1292" s="221">
        <f>SUM(H1292:K1292)</f>
        <v>4504921.8</v>
      </c>
      <c r="N1292" s="5"/>
      <c r="O1292" s="5"/>
      <c r="P1292" s="5"/>
      <c r="Q1292" s="5"/>
    </row>
    <row r="1293" spans="1:17" ht="15.75" thickBot="1" x14ac:dyDescent="0.3">
      <c r="A1293" s="209"/>
      <c r="B1293" s="103"/>
      <c r="C1293" s="327"/>
      <c r="D1293" s="327"/>
      <c r="E1293" s="327"/>
      <c r="F1293" s="104"/>
      <c r="G1293" s="128"/>
      <c r="H1293" s="210"/>
      <c r="I1293" s="210"/>
      <c r="J1293" s="210"/>
      <c r="K1293" s="210"/>
      <c r="L1293" s="211"/>
      <c r="N1293" s="3"/>
      <c r="O1293" s="3"/>
      <c r="P1293" s="3"/>
      <c r="Q1293" s="3"/>
    </row>
    <row r="1294" spans="1:17" x14ac:dyDescent="0.25">
      <c r="A1294" s="273" t="s">
        <v>10</v>
      </c>
      <c r="B1294" s="275" t="s">
        <v>11</v>
      </c>
      <c r="C1294" s="276"/>
      <c r="D1294" s="276"/>
      <c r="E1294" s="277"/>
      <c r="F1294" s="281" t="s">
        <v>12</v>
      </c>
      <c r="G1294" s="283" t="s">
        <v>13</v>
      </c>
      <c r="H1294" s="259">
        <v>2026</v>
      </c>
      <c r="I1294" s="259">
        <v>2027</v>
      </c>
      <c r="J1294" s="259">
        <v>2028</v>
      </c>
      <c r="K1294" s="259">
        <v>2029</v>
      </c>
      <c r="L1294" s="261" t="s">
        <v>14</v>
      </c>
    </row>
    <row r="1295" spans="1:17" x14ac:dyDescent="0.25">
      <c r="A1295" s="274"/>
      <c r="B1295" s="278"/>
      <c r="C1295" s="279"/>
      <c r="D1295" s="279"/>
      <c r="E1295" s="280"/>
      <c r="F1295" s="282"/>
      <c r="G1295" s="284"/>
      <c r="H1295" s="285"/>
      <c r="I1295" s="260"/>
      <c r="J1295" s="260"/>
      <c r="K1295" s="260"/>
      <c r="L1295" s="262"/>
    </row>
    <row r="1296" spans="1:17" x14ac:dyDescent="0.25">
      <c r="A1296" s="106" t="s">
        <v>15</v>
      </c>
      <c r="B1296" s="107" t="s">
        <v>16</v>
      </c>
      <c r="C1296" s="253" t="s">
        <v>436</v>
      </c>
      <c r="D1296" s="253"/>
      <c r="E1296" s="253"/>
      <c r="F1296" s="108"/>
      <c r="G1296" s="108" t="s">
        <v>17</v>
      </c>
      <c r="H1296" s="109">
        <v>1</v>
      </c>
      <c r="I1296" s="109">
        <v>1</v>
      </c>
      <c r="J1296" s="109">
        <v>1</v>
      </c>
      <c r="K1296" s="109">
        <v>1</v>
      </c>
      <c r="L1296" s="129">
        <f>SUM(H1296:K1296)</f>
        <v>4</v>
      </c>
      <c r="N1296" s="3"/>
      <c r="O1296" s="3"/>
      <c r="P1296" s="3"/>
      <c r="Q1296" s="3"/>
    </row>
    <row r="1297" spans="1:12" x14ac:dyDescent="0.25">
      <c r="A1297" s="111"/>
      <c r="B1297" s="112" t="s">
        <v>18</v>
      </c>
      <c r="C1297" s="254" t="s">
        <v>19</v>
      </c>
      <c r="D1297" s="254"/>
      <c r="E1297" s="254"/>
      <c r="F1297" s="108"/>
      <c r="G1297" s="108" t="s">
        <v>20</v>
      </c>
      <c r="H1297" s="118">
        <f>111656.16+725325.61+134780.85</f>
        <v>971762.62</v>
      </c>
      <c r="I1297" s="118">
        <f>118355.52+749797.61+156648.61</f>
        <v>1024801.74</v>
      </c>
      <c r="J1297" s="118">
        <f>125456.85+805207.65+49560.15</f>
        <v>980224.65</v>
      </c>
      <c r="K1297" s="118">
        <f>132984.26+864712.5-14472.17</f>
        <v>983224.59</v>
      </c>
      <c r="L1297" s="124">
        <f>SUM(H1297:K1297)</f>
        <v>3960013.5999999996</v>
      </c>
    </row>
    <row r="1298" spans="1:12" x14ac:dyDescent="0.25">
      <c r="A1298" s="111"/>
      <c r="B1298" s="107" t="s">
        <v>21</v>
      </c>
      <c r="C1298" s="254" t="s">
        <v>182</v>
      </c>
      <c r="D1298" s="254"/>
      <c r="E1298" s="254"/>
      <c r="F1298" s="108"/>
      <c r="G1298" s="108"/>
      <c r="H1298" s="114"/>
      <c r="I1298" s="114"/>
      <c r="J1298" s="114"/>
      <c r="K1298" s="114"/>
      <c r="L1298" s="124"/>
    </row>
    <row r="1299" spans="1:12" x14ac:dyDescent="0.25">
      <c r="A1299" s="111"/>
      <c r="B1299" s="112" t="s">
        <v>22</v>
      </c>
      <c r="C1299" s="255" t="s">
        <v>40</v>
      </c>
      <c r="D1299" s="255"/>
      <c r="E1299" s="255"/>
      <c r="F1299" s="108"/>
      <c r="G1299" s="115"/>
      <c r="H1299" s="116"/>
      <c r="I1299" s="116"/>
      <c r="J1299" s="116"/>
      <c r="K1299" s="116"/>
      <c r="L1299" s="131"/>
    </row>
    <row r="1300" spans="1:12" x14ac:dyDescent="0.25">
      <c r="A1300" s="106" t="s">
        <v>34</v>
      </c>
      <c r="B1300" s="107" t="s">
        <v>16</v>
      </c>
      <c r="C1300" s="253" t="s">
        <v>504</v>
      </c>
      <c r="D1300" s="253"/>
      <c r="E1300" s="253"/>
      <c r="F1300" s="108"/>
      <c r="G1300" s="108" t="s">
        <v>17</v>
      </c>
      <c r="H1300" s="109">
        <v>1</v>
      </c>
      <c r="I1300" s="109">
        <v>1</v>
      </c>
      <c r="J1300" s="109">
        <v>1</v>
      </c>
      <c r="K1300" s="109">
        <v>1</v>
      </c>
      <c r="L1300" s="129">
        <f>SUM(H1300:K1300)</f>
        <v>4</v>
      </c>
    </row>
    <row r="1301" spans="1:12" x14ac:dyDescent="0.25">
      <c r="A1301" s="111"/>
      <c r="B1301" s="112" t="s">
        <v>18</v>
      </c>
      <c r="C1301" s="254" t="s">
        <v>35</v>
      </c>
      <c r="D1301" s="254"/>
      <c r="E1301" s="254"/>
      <c r="F1301" s="108"/>
      <c r="G1301" s="108" t="s">
        <v>20</v>
      </c>
      <c r="H1301" s="134">
        <v>21200</v>
      </c>
      <c r="I1301" s="134">
        <v>22472</v>
      </c>
      <c r="J1301" s="134">
        <v>23820.32</v>
      </c>
      <c r="K1301" s="134">
        <v>25249.53</v>
      </c>
      <c r="L1301" s="124">
        <f>SUM(H1301:K1301)</f>
        <v>92741.85</v>
      </c>
    </row>
    <row r="1302" spans="1:12" x14ac:dyDescent="0.25">
      <c r="A1302" s="111"/>
      <c r="B1302" s="107" t="s">
        <v>21</v>
      </c>
      <c r="C1302" s="254" t="s">
        <v>182</v>
      </c>
      <c r="D1302" s="254"/>
      <c r="E1302" s="254"/>
      <c r="F1302" s="108"/>
      <c r="G1302" s="108"/>
      <c r="H1302" s="114"/>
      <c r="I1302" s="114"/>
      <c r="J1302" s="114"/>
      <c r="K1302" s="114"/>
      <c r="L1302" s="124"/>
    </row>
    <row r="1303" spans="1:12" x14ac:dyDescent="0.25">
      <c r="A1303" s="111"/>
      <c r="B1303" s="112" t="s">
        <v>22</v>
      </c>
      <c r="C1303" s="255" t="s">
        <v>40</v>
      </c>
      <c r="D1303" s="255"/>
      <c r="E1303" s="255"/>
      <c r="F1303" s="108"/>
      <c r="G1303" s="115"/>
      <c r="H1303" s="116"/>
      <c r="I1303" s="116"/>
      <c r="J1303" s="116"/>
      <c r="K1303" s="116"/>
      <c r="L1303" s="131"/>
    </row>
    <row r="1304" spans="1:12" x14ac:dyDescent="0.25">
      <c r="A1304" s="106" t="s">
        <v>15</v>
      </c>
      <c r="B1304" s="107" t="s">
        <v>16</v>
      </c>
      <c r="C1304" s="253" t="s">
        <v>437</v>
      </c>
      <c r="D1304" s="253"/>
      <c r="E1304" s="253"/>
      <c r="F1304" s="108"/>
      <c r="G1304" s="108" t="s">
        <v>17</v>
      </c>
      <c r="H1304" s="109">
        <v>1</v>
      </c>
      <c r="I1304" s="109">
        <v>1</v>
      </c>
      <c r="J1304" s="109">
        <v>1</v>
      </c>
      <c r="K1304" s="109">
        <v>1</v>
      </c>
      <c r="L1304" s="129">
        <f>SUM(H1304:K1304)</f>
        <v>4</v>
      </c>
    </row>
    <row r="1305" spans="1:12" x14ac:dyDescent="0.25">
      <c r="A1305" s="111"/>
      <c r="B1305" s="112" t="s">
        <v>18</v>
      </c>
      <c r="C1305" s="254" t="s">
        <v>19</v>
      </c>
      <c r="D1305" s="254"/>
      <c r="E1305" s="254"/>
      <c r="F1305" s="108"/>
      <c r="G1305" s="108" t="s">
        <v>20</v>
      </c>
      <c r="H1305" s="134">
        <v>5300</v>
      </c>
      <c r="I1305" s="134">
        <v>5618</v>
      </c>
      <c r="J1305" s="134">
        <v>5955.08</v>
      </c>
      <c r="K1305" s="134">
        <v>6312.38</v>
      </c>
      <c r="L1305" s="124">
        <f>SUM(H1305:K1305)</f>
        <v>23185.460000000003</v>
      </c>
    </row>
    <row r="1306" spans="1:12" x14ac:dyDescent="0.25">
      <c r="A1306" s="111"/>
      <c r="B1306" s="107" t="s">
        <v>21</v>
      </c>
      <c r="C1306" s="254" t="s">
        <v>182</v>
      </c>
      <c r="D1306" s="254"/>
      <c r="E1306" s="254"/>
      <c r="F1306" s="108"/>
      <c r="G1306" s="108"/>
      <c r="H1306" s="114"/>
      <c r="I1306" s="114"/>
      <c r="J1306" s="114"/>
      <c r="K1306" s="114"/>
      <c r="L1306" s="124"/>
    </row>
    <row r="1307" spans="1:12" x14ac:dyDescent="0.25">
      <c r="A1307" s="111"/>
      <c r="B1307" s="112" t="s">
        <v>22</v>
      </c>
      <c r="C1307" s="255" t="s">
        <v>183</v>
      </c>
      <c r="D1307" s="255"/>
      <c r="E1307" s="255"/>
      <c r="F1307" s="108"/>
      <c r="G1307" s="115"/>
      <c r="H1307" s="116"/>
      <c r="I1307" s="116"/>
      <c r="J1307" s="116"/>
      <c r="K1307" s="116"/>
      <c r="L1307" s="131"/>
    </row>
    <row r="1308" spans="1:12" x14ac:dyDescent="0.25">
      <c r="A1308" s="106" t="s">
        <v>15</v>
      </c>
      <c r="B1308" s="107" t="s">
        <v>16</v>
      </c>
      <c r="C1308" s="253" t="s">
        <v>438</v>
      </c>
      <c r="D1308" s="253"/>
      <c r="E1308" s="253"/>
      <c r="F1308" s="108"/>
      <c r="G1308" s="108" t="s">
        <v>17</v>
      </c>
      <c r="H1308" s="109">
        <v>1</v>
      </c>
      <c r="I1308" s="109">
        <v>1</v>
      </c>
      <c r="J1308" s="109">
        <v>1</v>
      </c>
      <c r="K1308" s="109">
        <v>1</v>
      </c>
      <c r="L1308" s="129">
        <f>SUM(H1308:K1308)</f>
        <v>4</v>
      </c>
    </row>
    <row r="1309" spans="1:12" x14ac:dyDescent="0.25">
      <c r="A1309" s="111"/>
      <c r="B1309" s="112" t="s">
        <v>18</v>
      </c>
      <c r="C1309" s="254" t="s">
        <v>19</v>
      </c>
      <c r="D1309" s="254"/>
      <c r="E1309" s="254"/>
      <c r="F1309" s="108"/>
      <c r="G1309" s="108" t="s">
        <v>20</v>
      </c>
      <c r="H1309" s="134">
        <v>12720</v>
      </c>
      <c r="I1309" s="134">
        <v>13483.2</v>
      </c>
      <c r="J1309" s="134">
        <v>14292.19</v>
      </c>
      <c r="K1309" s="134">
        <v>15149.72</v>
      </c>
      <c r="L1309" s="124">
        <f>SUM(H1309:K1309)</f>
        <v>55645.11</v>
      </c>
    </row>
    <row r="1310" spans="1:12" x14ac:dyDescent="0.25">
      <c r="A1310" s="111"/>
      <c r="B1310" s="107" t="s">
        <v>21</v>
      </c>
      <c r="C1310" s="254" t="s">
        <v>182</v>
      </c>
      <c r="D1310" s="254"/>
      <c r="E1310" s="254"/>
      <c r="F1310" s="108"/>
      <c r="G1310" s="108"/>
      <c r="H1310" s="114"/>
      <c r="I1310" s="114"/>
      <c r="J1310" s="114"/>
      <c r="K1310" s="114"/>
      <c r="L1310" s="124"/>
    </row>
    <row r="1311" spans="1:12" x14ac:dyDescent="0.25">
      <c r="A1311" s="111"/>
      <c r="B1311" s="112" t="s">
        <v>22</v>
      </c>
      <c r="C1311" s="255" t="s">
        <v>40</v>
      </c>
      <c r="D1311" s="255"/>
      <c r="E1311" s="255"/>
      <c r="F1311" s="108"/>
      <c r="G1311" s="115"/>
      <c r="H1311" s="116"/>
      <c r="I1311" s="116"/>
      <c r="J1311" s="116"/>
      <c r="K1311" s="116"/>
      <c r="L1311" s="131"/>
    </row>
    <row r="1312" spans="1:12" x14ac:dyDescent="0.25">
      <c r="A1312" s="106" t="s">
        <v>15</v>
      </c>
      <c r="B1312" s="107" t="s">
        <v>16</v>
      </c>
      <c r="C1312" s="253" t="s">
        <v>455</v>
      </c>
      <c r="D1312" s="253"/>
      <c r="E1312" s="253"/>
      <c r="F1312" s="108"/>
      <c r="G1312" s="108" t="s">
        <v>17</v>
      </c>
      <c r="H1312" s="109">
        <v>1</v>
      </c>
      <c r="I1312" s="109">
        <v>1</v>
      </c>
      <c r="J1312" s="109">
        <v>1</v>
      </c>
      <c r="K1312" s="109">
        <v>1</v>
      </c>
      <c r="L1312" s="129">
        <f>SUM(H1312:K1312)</f>
        <v>4</v>
      </c>
    </row>
    <row r="1313" spans="1:12" x14ac:dyDescent="0.25">
      <c r="A1313" s="111"/>
      <c r="B1313" s="112" t="s">
        <v>18</v>
      </c>
      <c r="C1313" s="254" t="s">
        <v>19</v>
      </c>
      <c r="D1313" s="254"/>
      <c r="E1313" s="254"/>
      <c r="F1313" s="108"/>
      <c r="G1313" s="108" t="s">
        <v>20</v>
      </c>
      <c r="H1313" s="118">
        <v>32359.68</v>
      </c>
      <c r="I1313" s="118">
        <v>34301.26</v>
      </c>
      <c r="J1313" s="118">
        <v>36359.33</v>
      </c>
      <c r="K1313" s="118">
        <v>38540.879999999997</v>
      </c>
      <c r="L1313" s="124">
        <f>SUM(H1313:K1313)</f>
        <v>141561.15</v>
      </c>
    </row>
    <row r="1314" spans="1:12" x14ac:dyDescent="0.25">
      <c r="A1314" s="111"/>
      <c r="B1314" s="107" t="s">
        <v>21</v>
      </c>
      <c r="C1314" s="254" t="s">
        <v>182</v>
      </c>
      <c r="D1314" s="254"/>
      <c r="E1314" s="254"/>
      <c r="F1314" s="108"/>
      <c r="G1314" s="108"/>
      <c r="H1314" s="114"/>
      <c r="I1314" s="114"/>
      <c r="J1314" s="114"/>
      <c r="K1314" s="114"/>
      <c r="L1314" s="124"/>
    </row>
    <row r="1315" spans="1:12" x14ac:dyDescent="0.25">
      <c r="A1315" s="111"/>
      <c r="B1315" s="112" t="s">
        <v>22</v>
      </c>
      <c r="C1315" s="255" t="s">
        <v>40</v>
      </c>
      <c r="D1315" s="255"/>
      <c r="E1315" s="255"/>
      <c r="F1315" s="108"/>
      <c r="G1315" s="115"/>
      <c r="H1315" s="116"/>
      <c r="I1315" s="116"/>
      <c r="J1315" s="116"/>
      <c r="K1315" s="116"/>
      <c r="L1315" s="131"/>
    </row>
    <row r="1316" spans="1:12" x14ac:dyDescent="0.25">
      <c r="A1316" s="222" t="s">
        <v>15</v>
      </c>
      <c r="B1316" s="107" t="s">
        <v>16</v>
      </c>
      <c r="C1316" s="253" t="s">
        <v>453</v>
      </c>
      <c r="D1316" s="253"/>
      <c r="E1316" s="253"/>
      <c r="F1316" s="108"/>
      <c r="G1316" s="108" t="s">
        <v>17</v>
      </c>
      <c r="H1316" s="109">
        <v>1</v>
      </c>
      <c r="I1316" s="109">
        <v>1</v>
      </c>
      <c r="J1316" s="109">
        <v>1</v>
      </c>
      <c r="K1316" s="109">
        <v>1</v>
      </c>
      <c r="L1316" s="129">
        <f>SUM(H1316:K1316)</f>
        <v>4</v>
      </c>
    </row>
    <row r="1317" spans="1:12" x14ac:dyDescent="0.25">
      <c r="A1317" s="111"/>
      <c r="B1317" s="112" t="s">
        <v>18</v>
      </c>
      <c r="C1317" s="254" t="s">
        <v>19</v>
      </c>
      <c r="D1317" s="254"/>
      <c r="E1317" s="254"/>
      <c r="F1317" s="108"/>
      <c r="G1317" s="108" t="s">
        <v>20</v>
      </c>
      <c r="H1317" s="223">
        <v>8400</v>
      </c>
      <c r="I1317" s="223">
        <v>8988.7999999999993</v>
      </c>
      <c r="J1317" s="223">
        <v>9528.1200000000008</v>
      </c>
      <c r="K1317" s="223">
        <v>10099.81</v>
      </c>
      <c r="L1317" s="124">
        <f>SUM(H1317:K1317)</f>
        <v>37016.729999999996</v>
      </c>
    </row>
    <row r="1318" spans="1:12" x14ac:dyDescent="0.25">
      <c r="A1318" s="111"/>
      <c r="B1318" s="107" t="s">
        <v>21</v>
      </c>
      <c r="C1318" s="254" t="s">
        <v>182</v>
      </c>
      <c r="D1318" s="254"/>
      <c r="E1318" s="254"/>
      <c r="F1318" s="108"/>
      <c r="G1318" s="108"/>
      <c r="H1318" s="116"/>
      <c r="I1318" s="116"/>
      <c r="J1318" s="116"/>
      <c r="K1318" s="116"/>
      <c r="L1318" s="131"/>
    </row>
    <row r="1319" spans="1:12" x14ac:dyDescent="0.25">
      <c r="A1319" s="111"/>
      <c r="B1319" s="112" t="s">
        <v>22</v>
      </c>
      <c r="C1319" s="255" t="s">
        <v>145</v>
      </c>
      <c r="D1319" s="255"/>
      <c r="E1319" s="255"/>
      <c r="F1319" s="108"/>
      <c r="G1319" s="115"/>
      <c r="H1319" s="116"/>
      <c r="I1319" s="116"/>
      <c r="J1319" s="116"/>
      <c r="K1319" s="116"/>
      <c r="L1319" s="131"/>
    </row>
    <row r="1320" spans="1:12" x14ac:dyDescent="0.25">
      <c r="A1320" s="106" t="s">
        <v>15</v>
      </c>
      <c r="B1320" s="107" t="s">
        <v>16</v>
      </c>
      <c r="C1320" s="326" t="s">
        <v>456</v>
      </c>
      <c r="D1320" s="326"/>
      <c r="E1320" s="326"/>
      <c r="F1320" s="108"/>
      <c r="G1320" s="108" t="s">
        <v>17</v>
      </c>
      <c r="H1320" s="109">
        <v>1</v>
      </c>
      <c r="I1320" s="109">
        <v>1</v>
      </c>
      <c r="J1320" s="109">
        <v>1</v>
      </c>
      <c r="K1320" s="109">
        <v>1</v>
      </c>
      <c r="L1320" s="129">
        <f>SUM(H1320:K1320)</f>
        <v>4</v>
      </c>
    </row>
    <row r="1321" spans="1:12" x14ac:dyDescent="0.25">
      <c r="A1321" s="111"/>
      <c r="B1321" s="112" t="s">
        <v>18</v>
      </c>
      <c r="C1321" s="254" t="s">
        <v>19</v>
      </c>
      <c r="D1321" s="254"/>
      <c r="E1321" s="254"/>
      <c r="F1321" s="108"/>
      <c r="G1321" s="108" t="s">
        <v>20</v>
      </c>
      <c r="H1321" s="118">
        <v>44520</v>
      </c>
      <c r="I1321" s="118">
        <v>47191.199999999997</v>
      </c>
      <c r="J1321" s="118">
        <v>50022.67</v>
      </c>
      <c r="K1321" s="118">
        <v>53024.03</v>
      </c>
      <c r="L1321" s="124">
        <f>SUM(H1321:K1321)</f>
        <v>194757.9</v>
      </c>
    </row>
    <row r="1322" spans="1:12" x14ac:dyDescent="0.25">
      <c r="A1322" s="111"/>
      <c r="B1322" s="107" t="s">
        <v>21</v>
      </c>
      <c r="C1322" s="254" t="s">
        <v>182</v>
      </c>
      <c r="D1322" s="254"/>
      <c r="E1322" s="254"/>
      <c r="F1322" s="108"/>
      <c r="G1322" s="108"/>
      <c r="H1322" s="114"/>
      <c r="I1322" s="114"/>
      <c r="J1322" s="114"/>
      <c r="K1322" s="114"/>
      <c r="L1322" s="124"/>
    </row>
    <row r="1323" spans="1:12" ht="15.75" thickBot="1" x14ac:dyDescent="0.3">
      <c r="A1323" s="119"/>
      <c r="B1323" s="120" t="s">
        <v>22</v>
      </c>
      <c r="C1323" s="255" t="s">
        <v>40</v>
      </c>
      <c r="D1323" s="255"/>
      <c r="E1323" s="255"/>
      <c r="F1323" s="132"/>
      <c r="G1323" s="121"/>
      <c r="H1323" s="122"/>
      <c r="I1323" s="122"/>
      <c r="J1323" s="122"/>
      <c r="K1323" s="122"/>
      <c r="L1323" s="133"/>
    </row>
    <row r="1324" spans="1:12" ht="15.75" thickBot="1" x14ac:dyDescent="0.3">
      <c r="A1324" s="256" t="s">
        <v>23</v>
      </c>
      <c r="B1324" s="257"/>
      <c r="C1324" s="257"/>
      <c r="D1324" s="257"/>
      <c r="E1324" s="257"/>
      <c r="F1324" s="257"/>
      <c r="G1324" s="257"/>
      <c r="H1324" s="257"/>
      <c r="I1324" s="257"/>
      <c r="J1324" s="257"/>
      <c r="K1324" s="257"/>
      <c r="L1324" s="258"/>
    </row>
    <row r="1325" spans="1:12" x14ac:dyDescent="0.25">
      <c r="A1325" s="1"/>
      <c r="B1325" s="1"/>
      <c r="C1325" s="1"/>
      <c r="D1325" s="1"/>
      <c r="E1325" s="1"/>
      <c r="F1325" s="88"/>
      <c r="G1325" s="136"/>
      <c r="H1325" s="88"/>
      <c r="I1325" s="88"/>
      <c r="J1325" s="88"/>
      <c r="K1325" s="88"/>
      <c r="L1325" s="88"/>
    </row>
    <row r="1326" spans="1:12" x14ac:dyDescent="0.25">
      <c r="A1326" s="1"/>
      <c r="B1326" s="1"/>
      <c r="C1326" s="1"/>
      <c r="D1326" s="1"/>
      <c r="E1326" s="1"/>
      <c r="F1326" s="88"/>
      <c r="G1326" s="88"/>
      <c r="H1326" s="88"/>
      <c r="I1326" s="88"/>
      <c r="J1326" s="88"/>
      <c r="K1326" s="88"/>
      <c r="L1326" s="88"/>
    </row>
    <row r="1327" spans="1:12" x14ac:dyDescent="0.25">
      <c r="A1327" s="312" t="s">
        <v>0</v>
      </c>
      <c r="B1327" s="312"/>
      <c r="C1327" s="312"/>
      <c r="D1327" s="312"/>
      <c r="E1327" s="312"/>
      <c r="F1327" s="312"/>
      <c r="G1327" s="312"/>
      <c r="H1327" s="312"/>
      <c r="I1327" s="312"/>
      <c r="J1327" s="312"/>
      <c r="K1327" s="312"/>
      <c r="L1327" s="312"/>
    </row>
    <row r="1328" spans="1:12" x14ac:dyDescent="0.25">
      <c r="A1328" s="286" t="s">
        <v>24</v>
      </c>
      <c r="B1328" s="286"/>
      <c r="C1328" s="286"/>
      <c r="D1328" s="286"/>
      <c r="E1328" s="286"/>
      <c r="F1328" s="286"/>
      <c r="G1328" s="286"/>
      <c r="H1328" s="286"/>
      <c r="I1328" s="286"/>
      <c r="J1328" s="286"/>
      <c r="K1328" s="286"/>
      <c r="L1328" s="286"/>
    </row>
    <row r="1329" spans="1:12" ht="15.75" thickBot="1" x14ac:dyDescent="0.3">
      <c r="A1329" s="313" t="s">
        <v>188</v>
      </c>
      <c r="B1329" s="313"/>
      <c r="C1329" s="313"/>
      <c r="D1329" s="313"/>
      <c r="E1329" s="313"/>
      <c r="F1329" s="313"/>
      <c r="G1329" s="313"/>
      <c r="H1329" s="313"/>
      <c r="I1329" s="313"/>
      <c r="J1329" s="313"/>
      <c r="K1329" s="313"/>
      <c r="L1329" s="313"/>
    </row>
    <row r="1330" spans="1:12" ht="15.75" thickBot="1" x14ac:dyDescent="0.3">
      <c r="A1330" s="286" t="s">
        <v>1</v>
      </c>
      <c r="B1330" s="286"/>
      <c r="C1330" s="314" t="s">
        <v>184</v>
      </c>
      <c r="D1330" s="315"/>
      <c r="E1330" s="315"/>
      <c r="F1330" s="315"/>
      <c r="G1330" s="315"/>
      <c r="H1330" s="315"/>
      <c r="I1330" s="315"/>
      <c r="J1330" s="315"/>
      <c r="K1330" s="315"/>
      <c r="L1330" s="316"/>
    </row>
    <row r="1331" spans="1:12" x14ac:dyDescent="0.25">
      <c r="A1331" s="286" t="s">
        <v>2</v>
      </c>
      <c r="B1331" s="286"/>
      <c r="C1331" s="317" t="s">
        <v>185</v>
      </c>
      <c r="D1331" s="318"/>
      <c r="E1331" s="318"/>
      <c r="F1331" s="318"/>
      <c r="G1331" s="318"/>
      <c r="H1331" s="318"/>
      <c r="I1331" s="318"/>
      <c r="J1331" s="318"/>
      <c r="K1331" s="318"/>
      <c r="L1331" s="319"/>
    </row>
    <row r="1332" spans="1:12" x14ac:dyDescent="0.25">
      <c r="A1332" s="135"/>
      <c r="B1332" s="135"/>
      <c r="C1332" s="320"/>
      <c r="D1332" s="321"/>
      <c r="E1332" s="321"/>
      <c r="F1332" s="321"/>
      <c r="G1332" s="321"/>
      <c r="H1332" s="321"/>
      <c r="I1332" s="321"/>
      <c r="J1332" s="321"/>
      <c r="K1332" s="321"/>
      <c r="L1332" s="322"/>
    </row>
    <row r="1333" spans="1:12" ht="15.75" thickBot="1" x14ac:dyDescent="0.3">
      <c r="A1333" s="89"/>
      <c r="B1333" s="89"/>
      <c r="C1333" s="323"/>
      <c r="D1333" s="324"/>
      <c r="E1333" s="324"/>
      <c r="F1333" s="324"/>
      <c r="G1333" s="324"/>
      <c r="H1333" s="324"/>
      <c r="I1333" s="324"/>
      <c r="J1333" s="324"/>
      <c r="K1333" s="324"/>
      <c r="L1333" s="325"/>
    </row>
    <row r="1334" spans="1:12" x14ac:dyDescent="0.25">
      <c r="A1334" s="293" t="s">
        <v>3</v>
      </c>
      <c r="B1334" s="294"/>
      <c r="C1334" s="294"/>
      <c r="D1334" s="295"/>
      <c r="E1334" s="296" t="s">
        <v>4</v>
      </c>
      <c r="F1334" s="297"/>
      <c r="G1334" s="297"/>
      <c r="H1334" s="298"/>
      <c r="I1334" s="299" t="s">
        <v>5</v>
      </c>
      <c r="J1334" s="300"/>
      <c r="K1334" s="300"/>
      <c r="L1334" s="301"/>
    </row>
    <row r="1335" spans="1:12" x14ac:dyDescent="0.25">
      <c r="A1335" s="302" t="s">
        <v>6</v>
      </c>
      <c r="B1335" s="303"/>
      <c r="C1335" s="303"/>
      <c r="D1335" s="304"/>
      <c r="E1335" s="305"/>
      <c r="F1335" s="306"/>
      <c r="G1335" s="306"/>
      <c r="H1335" s="307"/>
      <c r="I1335" s="305"/>
      <c r="J1335" s="306"/>
      <c r="K1335" s="306"/>
      <c r="L1335" s="308"/>
    </row>
    <row r="1336" spans="1:12" x14ac:dyDescent="0.25">
      <c r="A1336" s="309" t="s">
        <v>7</v>
      </c>
      <c r="B1336" s="310"/>
      <c r="C1336" s="310"/>
      <c r="D1336" s="310"/>
      <c r="E1336" s="207"/>
      <c r="F1336" s="207"/>
      <c r="G1336" s="207"/>
      <c r="H1336" s="94">
        <v>2026</v>
      </c>
      <c r="I1336" s="94">
        <v>2027</v>
      </c>
      <c r="J1336" s="94">
        <v>2028</v>
      </c>
      <c r="K1336" s="94">
        <v>2029</v>
      </c>
      <c r="L1336" s="95" t="s">
        <v>8</v>
      </c>
    </row>
    <row r="1337" spans="1:12" x14ac:dyDescent="0.25">
      <c r="A1337" s="270" t="s">
        <v>9</v>
      </c>
      <c r="B1337" s="271"/>
      <c r="C1337" s="271"/>
      <c r="D1337" s="96"/>
      <c r="E1337" s="208"/>
      <c r="F1337" s="208"/>
      <c r="G1337" s="208"/>
      <c r="H1337" s="115">
        <f>H1342+H1346+H1350</f>
        <v>641724</v>
      </c>
      <c r="I1337" s="115">
        <f t="shared" ref="I1337:K1337" si="6">I1342+I1346+I1350</f>
        <v>680227.44</v>
      </c>
      <c r="J1337" s="115">
        <f t="shared" si="6"/>
        <v>721041.08</v>
      </c>
      <c r="K1337" s="115">
        <f t="shared" si="6"/>
        <v>764303.54</v>
      </c>
      <c r="L1337" s="101">
        <f>SUM(H1337:K1337)</f>
        <v>2807296.06</v>
      </c>
    </row>
    <row r="1338" spans="1:12" ht="15.75" thickBot="1" x14ac:dyDescent="0.3">
      <c r="A1338" s="209"/>
      <c r="B1338" s="103"/>
      <c r="C1338" s="327"/>
      <c r="D1338" s="327"/>
      <c r="E1338" s="327"/>
      <c r="F1338" s="104"/>
      <c r="G1338" s="128"/>
      <c r="H1338" s="210"/>
      <c r="I1338" s="210"/>
      <c r="J1338" s="210"/>
      <c r="K1338" s="210"/>
      <c r="L1338" s="211"/>
    </row>
    <row r="1339" spans="1:12" x14ac:dyDescent="0.25">
      <c r="A1339" s="273" t="s">
        <v>10</v>
      </c>
      <c r="B1339" s="275" t="s">
        <v>11</v>
      </c>
      <c r="C1339" s="276"/>
      <c r="D1339" s="276"/>
      <c r="E1339" s="277"/>
      <c r="F1339" s="281" t="s">
        <v>12</v>
      </c>
      <c r="G1339" s="283" t="s">
        <v>13</v>
      </c>
      <c r="H1339" s="259">
        <v>2026</v>
      </c>
      <c r="I1339" s="259">
        <v>2027</v>
      </c>
      <c r="J1339" s="259">
        <v>2028</v>
      </c>
      <c r="K1339" s="259">
        <v>2029</v>
      </c>
      <c r="L1339" s="261" t="s">
        <v>14</v>
      </c>
    </row>
    <row r="1340" spans="1:12" x14ac:dyDescent="0.25">
      <c r="A1340" s="274"/>
      <c r="B1340" s="278"/>
      <c r="C1340" s="279"/>
      <c r="D1340" s="279"/>
      <c r="E1340" s="280"/>
      <c r="F1340" s="282"/>
      <c r="G1340" s="284"/>
      <c r="H1340" s="285"/>
      <c r="I1340" s="260"/>
      <c r="J1340" s="260"/>
      <c r="K1340" s="260"/>
      <c r="L1340" s="262"/>
    </row>
    <row r="1341" spans="1:12" x14ac:dyDescent="0.25">
      <c r="A1341" s="106" t="s">
        <v>15</v>
      </c>
      <c r="B1341" s="107" t="s">
        <v>16</v>
      </c>
      <c r="C1341" s="263" t="s">
        <v>457</v>
      </c>
      <c r="D1341" s="263"/>
      <c r="E1341" s="263"/>
      <c r="F1341" s="108"/>
      <c r="G1341" s="108" t="s">
        <v>17</v>
      </c>
      <c r="H1341" s="109">
        <v>1</v>
      </c>
      <c r="I1341" s="109">
        <v>1</v>
      </c>
      <c r="J1341" s="109">
        <v>1</v>
      </c>
      <c r="K1341" s="109">
        <v>1</v>
      </c>
      <c r="L1341" s="129">
        <f>SUM(H1341:K1341)</f>
        <v>4</v>
      </c>
    </row>
    <row r="1342" spans="1:12" x14ac:dyDescent="0.25">
      <c r="A1342" s="111"/>
      <c r="B1342" s="112" t="s">
        <v>18</v>
      </c>
      <c r="C1342" s="254" t="s">
        <v>19</v>
      </c>
      <c r="D1342" s="254"/>
      <c r="E1342" s="254"/>
      <c r="F1342" s="108"/>
      <c r="G1342" s="108" t="s">
        <v>20</v>
      </c>
      <c r="H1342" s="134">
        <v>101124</v>
      </c>
      <c r="I1342" s="134">
        <v>107191.44</v>
      </c>
      <c r="J1342" s="134">
        <v>113622.92</v>
      </c>
      <c r="K1342" s="134">
        <v>120440.3</v>
      </c>
      <c r="L1342" s="124">
        <f>SUM(H1342:K1342)</f>
        <v>442378.66</v>
      </c>
    </row>
    <row r="1343" spans="1:12" x14ac:dyDescent="0.25">
      <c r="A1343" s="111"/>
      <c r="B1343" s="107" t="s">
        <v>21</v>
      </c>
      <c r="C1343" s="254" t="s">
        <v>182</v>
      </c>
      <c r="D1343" s="254"/>
      <c r="E1343" s="254"/>
      <c r="F1343" s="108"/>
      <c r="G1343" s="108"/>
      <c r="H1343" s="114"/>
      <c r="I1343" s="114"/>
      <c r="J1343" s="114"/>
      <c r="K1343" s="114"/>
      <c r="L1343" s="124"/>
    </row>
    <row r="1344" spans="1:12" x14ac:dyDescent="0.25">
      <c r="A1344" s="111"/>
      <c r="B1344" s="112" t="s">
        <v>22</v>
      </c>
      <c r="C1344" s="255" t="s">
        <v>145</v>
      </c>
      <c r="D1344" s="255"/>
      <c r="E1344" s="255"/>
      <c r="F1344" s="108"/>
      <c r="G1344" s="115"/>
      <c r="H1344" s="116"/>
      <c r="I1344" s="116"/>
      <c r="J1344" s="116"/>
      <c r="K1344" s="116"/>
      <c r="L1344" s="131"/>
    </row>
    <row r="1345" spans="1:12" x14ac:dyDescent="0.25">
      <c r="A1345" s="106" t="s">
        <v>15</v>
      </c>
      <c r="B1345" s="107" t="s">
        <v>16</v>
      </c>
      <c r="C1345" s="263" t="s">
        <v>458</v>
      </c>
      <c r="D1345" s="263"/>
      <c r="E1345" s="263"/>
      <c r="F1345" s="108"/>
      <c r="G1345" s="108" t="s">
        <v>17</v>
      </c>
      <c r="H1345" s="109">
        <v>1</v>
      </c>
      <c r="I1345" s="109">
        <v>1</v>
      </c>
      <c r="J1345" s="109">
        <v>1</v>
      </c>
      <c r="K1345" s="109">
        <v>1</v>
      </c>
      <c r="L1345" s="129">
        <f>SUM(H1345:K1345)</f>
        <v>4</v>
      </c>
    </row>
    <row r="1346" spans="1:12" x14ac:dyDescent="0.25">
      <c r="A1346" s="111"/>
      <c r="B1346" s="112" t="s">
        <v>18</v>
      </c>
      <c r="C1346" s="254" t="s">
        <v>157</v>
      </c>
      <c r="D1346" s="254"/>
      <c r="E1346" s="254"/>
      <c r="F1346" s="108"/>
      <c r="G1346" s="108" t="s">
        <v>20</v>
      </c>
      <c r="H1346" s="118">
        <v>477000</v>
      </c>
      <c r="I1346" s="118">
        <v>505620</v>
      </c>
      <c r="J1346" s="118">
        <v>535957.19999999995</v>
      </c>
      <c r="K1346" s="118">
        <v>568114.63</v>
      </c>
      <c r="L1346" s="124">
        <f>SUM(H1346:K1346)</f>
        <v>2086691.83</v>
      </c>
    </row>
    <row r="1347" spans="1:12" x14ac:dyDescent="0.25">
      <c r="A1347" s="111"/>
      <c r="B1347" s="107" t="s">
        <v>21</v>
      </c>
      <c r="C1347" s="254" t="s">
        <v>182</v>
      </c>
      <c r="D1347" s="254"/>
      <c r="E1347" s="254"/>
      <c r="F1347" s="108"/>
      <c r="G1347" s="108"/>
      <c r="H1347" s="114"/>
      <c r="I1347" s="114"/>
      <c r="J1347" s="114"/>
      <c r="K1347" s="114"/>
      <c r="L1347" s="124"/>
    </row>
    <row r="1348" spans="1:12" x14ac:dyDescent="0.25">
      <c r="A1348" s="111"/>
      <c r="B1348" s="112" t="s">
        <v>22</v>
      </c>
      <c r="C1348" s="255" t="s">
        <v>145</v>
      </c>
      <c r="D1348" s="255"/>
      <c r="E1348" s="255"/>
      <c r="F1348" s="108"/>
      <c r="G1348" s="115"/>
      <c r="H1348" s="116"/>
      <c r="I1348" s="116"/>
      <c r="J1348" s="116"/>
      <c r="K1348" s="116"/>
      <c r="L1348" s="131"/>
    </row>
    <row r="1349" spans="1:12" ht="25.5" customHeight="1" x14ac:dyDescent="0.25">
      <c r="A1349" s="106" t="s">
        <v>15</v>
      </c>
      <c r="B1349" s="107" t="s">
        <v>16</v>
      </c>
      <c r="C1349" s="263" t="s">
        <v>459</v>
      </c>
      <c r="D1349" s="263"/>
      <c r="E1349" s="263"/>
      <c r="F1349" s="108"/>
      <c r="G1349" s="108" t="s">
        <v>17</v>
      </c>
      <c r="H1349" s="109">
        <v>1</v>
      </c>
      <c r="I1349" s="109">
        <v>1</v>
      </c>
      <c r="J1349" s="109">
        <v>1</v>
      </c>
      <c r="K1349" s="109">
        <v>1</v>
      </c>
      <c r="L1349" s="129"/>
    </row>
    <row r="1350" spans="1:12" x14ac:dyDescent="0.25">
      <c r="A1350" s="111"/>
      <c r="B1350" s="112" t="s">
        <v>18</v>
      </c>
      <c r="C1350" s="254" t="s">
        <v>157</v>
      </c>
      <c r="D1350" s="254"/>
      <c r="E1350" s="254"/>
      <c r="F1350" s="108"/>
      <c r="G1350" s="108" t="s">
        <v>20</v>
      </c>
      <c r="H1350" s="134">
        <v>63600</v>
      </c>
      <c r="I1350" s="134">
        <v>67416</v>
      </c>
      <c r="J1350" s="134">
        <v>71460.960000000006</v>
      </c>
      <c r="K1350" s="134">
        <v>75748.61</v>
      </c>
      <c r="L1350" s="124">
        <f>SUM(H1350:K1350)</f>
        <v>278225.57</v>
      </c>
    </row>
    <row r="1351" spans="1:12" x14ac:dyDescent="0.25">
      <c r="A1351" s="111"/>
      <c r="B1351" s="107" t="s">
        <v>21</v>
      </c>
      <c r="C1351" s="254" t="s">
        <v>182</v>
      </c>
      <c r="D1351" s="254"/>
      <c r="E1351" s="254"/>
      <c r="F1351" s="108"/>
      <c r="G1351" s="108"/>
      <c r="H1351" s="114"/>
      <c r="I1351" s="114"/>
      <c r="J1351" s="114"/>
      <c r="K1351" s="114"/>
      <c r="L1351" s="124"/>
    </row>
    <row r="1352" spans="1:12" ht="15.75" thickBot="1" x14ac:dyDescent="0.3">
      <c r="A1352" s="111"/>
      <c r="B1352" s="112" t="s">
        <v>22</v>
      </c>
      <c r="C1352" s="311" t="s">
        <v>145</v>
      </c>
      <c r="D1352" s="311"/>
      <c r="E1352" s="311"/>
      <c r="F1352" s="108"/>
      <c r="G1352" s="115"/>
      <c r="H1352" s="116"/>
      <c r="I1352" s="116"/>
      <c r="J1352" s="116"/>
      <c r="K1352" s="116"/>
      <c r="L1352" s="131"/>
    </row>
    <row r="1353" spans="1:12" ht="15.75" thickBot="1" x14ac:dyDescent="0.3">
      <c r="A1353" s="256" t="s">
        <v>23</v>
      </c>
      <c r="B1353" s="257"/>
      <c r="C1353" s="257"/>
      <c r="D1353" s="257"/>
      <c r="E1353" s="257"/>
      <c r="F1353" s="257"/>
      <c r="G1353" s="257"/>
      <c r="H1353" s="257"/>
      <c r="I1353" s="257"/>
      <c r="J1353" s="257"/>
      <c r="K1353" s="257"/>
      <c r="L1353" s="258"/>
    </row>
    <row r="1354" spans="1:12" x14ac:dyDescent="0.25">
      <c r="A1354" s="1"/>
      <c r="B1354" s="1"/>
      <c r="C1354" s="1"/>
      <c r="D1354" s="1"/>
      <c r="E1354" s="1"/>
      <c r="F1354" s="88"/>
      <c r="G1354" s="88"/>
      <c r="H1354" s="88"/>
      <c r="I1354" s="88"/>
      <c r="J1354" s="88"/>
      <c r="K1354" s="88"/>
      <c r="L1354" s="88"/>
    </row>
    <row r="1355" spans="1:12" x14ac:dyDescent="0.25">
      <c r="A1355" s="312" t="s">
        <v>0</v>
      </c>
      <c r="B1355" s="312"/>
      <c r="C1355" s="312"/>
      <c r="D1355" s="312"/>
      <c r="E1355" s="312"/>
      <c r="F1355" s="312"/>
      <c r="G1355" s="312"/>
      <c r="H1355" s="312"/>
      <c r="I1355" s="312"/>
      <c r="J1355" s="312"/>
      <c r="K1355" s="312"/>
      <c r="L1355" s="312"/>
    </row>
    <row r="1356" spans="1:12" x14ac:dyDescent="0.25">
      <c r="A1356" s="286" t="s">
        <v>24</v>
      </c>
      <c r="B1356" s="286"/>
      <c r="C1356" s="286"/>
      <c r="D1356" s="286"/>
      <c r="E1356" s="286"/>
      <c r="F1356" s="286"/>
      <c r="G1356" s="286"/>
      <c r="H1356" s="286"/>
      <c r="I1356" s="286"/>
      <c r="J1356" s="286"/>
      <c r="K1356" s="286"/>
      <c r="L1356" s="286"/>
    </row>
    <row r="1357" spans="1:12" ht="15.75" thickBot="1" x14ac:dyDescent="0.3">
      <c r="A1357" s="313" t="s">
        <v>189</v>
      </c>
      <c r="B1357" s="313"/>
      <c r="C1357" s="313"/>
      <c r="D1357" s="313"/>
      <c r="E1357" s="313"/>
      <c r="F1357" s="313"/>
      <c r="G1357" s="313"/>
      <c r="H1357" s="313"/>
      <c r="I1357" s="313"/>
      <c r="J1357" s="313"/>
      <c r="K1357" s="313"/>
      <c r="L1357" s="313"/>
    </row>
    <row r="1358" spans="1:12" ht="15.75" thickBot="1" x14ac:dyDescent="0.3">
      <c r="A1358" s="286" t="s">
        <v>1</v>
      </c>
      <c r="B1358" s="286"/>
      <c r="C1358" s="314" t="s">
        <v>186</v>
      </c>
      <c r="D1358" s="315"/>
      <c r="E1358" s="315"/>
      <c r="F1358" s="315"/>
      <c r="G1358" s="315"/>
      <c r="H1358" s="315"/>
      <c r="I1358" s="315"/>
      <c r="J1358" s="315"/>
      <c r="K1358" s="315"/>
      <c r="L1358" s="316"/>
    </row>
    <row r="1359" spans="1:12" x14ac:dyDescent="0.25">
      <c r="A1359" s="286" t="s">
        <v>2</v>
      </c>
      <c r="B1359" s="286"/>
      <c r="C1359" s="287" t="s">
        <v>187</v>
      </c>
      <c r="D1359" s="288"/>
      <c r="E1359" s="288"/>
      <c r="F1359" s="288"/>
      <c r="G1359" s="288"/>
      <c r="H1359" s="288"/>
      <c r="I1359" s="288"/>
      <c r="J1359" s="288"/>
      <c r="K1359" s="288"/>
      <c r="L1359" s="289"/>
    </row>
    <row r="1360" spans="1:12" x14ac:dyDescent="0.25">
      <c r="A1360" s="135"/>
      <c r="B1360" s="135"/>
      <c r="C1360" s="290"/>
      <c r="D1360" s="291"/>
      <c r="E1360" s="291"/>
      <c r="F1360" s="291"/>
      <c r="G1360" s="291"/>
      <c r="H1360" s="291"/>
      <c r="I1360" s="291"/>
      <c r="J1360" s="291"/>
      <c r="K1360" s="291"/>
      <c r="L1360" s="292"/>
    </row>
    <row r="1361" spans="1:12" ht="27.75" customHeight="1" thickBot="1" x14ac:dyDescent="0.3">
      <c r="A1361" s="88"/>
      <c r="B1361" s="88"/>
      <c r="C1361" s="290"/>
      <c r="D1361" s="291"/>
      <c r="E1361" s="291"/>
      <c r="F1361" s="291"/>
      <c r="G1361" s="291"/>
      <c r="H1361" s="291"/>
      <c r="I1361" s="291"/>
      <c r="J1361" s="291"/>
      <c r="K1361" s="291"/>
      <c r="L1361" s="292"/>
    </row>
    <row r="1362" spans="1:12" x14ac:dyDescent="0.25">
      <c r="A1362" s="293" t="s">
        <v>3</v>
      </c>
      <c r="B1362" s="294"/>
      <c r="C1362" s="294"/>
      <c r="D1362" s="295"/>
      <c r="E1362" s="296" t="s">
        <v>4</v>
      </c>
      <c r="F1362" s="297"/>
      <c r="G1362" s="297"/>
      <c r="H1362" s="298"/>
      <c r="I1362" s="299" t="s">
        <v>5</v>
      </c>
      <c r="J1362" s="300"/>
      <c r="K1362" s="300"/>
      <c r="L1362" s="301"/>
    </row>
    <row r="1363" spans="1:12" x14ac:dyDescent="0.25">
      <c r="A1363" s="302" t="s">
        <v>6</v>
      </c>
      <c r="B1363" s="303"/>
      <c r="C1363" s="303"/>
      <c r="D1363" s="304"/>
      <c r="E1363" s="305"/>
      <c r="F1363" s="306"/>
      <c r="G1363" s="306"/>
      <c r="H1363" s="307"/>
      <c r="I1363" s="305"/>
      <c r="J1363" s="306"/>
      <c r="K1363" s="306"/>
      <c r="L1363" s="308"/>
    </row>
    <row r="1364" spans="1:12" x14ac:dyDescent="0.25">
      <c r="A1364" s="309" t="s">
        <v>7</v>
      </c>
      <c r="B1364" s="310"/>
      <c r="C1364" s="310"/>
      <c r="D1364" s="310"/>
      <c r="E1364" s="207"/>
      <c r="F1364" s="207"/>
      <c r="G1364" s="207"/>
      <c r="H1364" s="94">
        <v>2026</v>
      </c>
      <c r="I1364" s="94">
        <v>2027</v>
      </c>
      <c r="J1364" s="94">
        <v>2028</v>
      </c>
      <c r="K1364" s="94">
        <v>2029</v>
      </c>
      <c r="L1364" s="95" t="s">
        <v>8</v>
      </c>
    </row>
    <row r="1365" spans="1:12" x14ac:dyDescent="0.25">
      <c r="A1365" s="270" t="s">
        <v>9</v>
      </c>
      <c r="B1365" s="271"/>
      <c r="C1365" s="271"/>
      <c r="D1365" s="96"/>
      <c r="E1365" s="208"/>
      <c r="F1365" s="208"/>
      <c r="G1365" s="208"/>
      <c r="H1365" s="115">
        <f>H1370+H1374</f>
        <v>87681.73</v>
      </c>
      <c r="I1365" s="115">
        <f t="shared" ref="I1365:K1365" si="7">I1370+I1374</f>
        <v>92942.64</v>
      </c>
      <c r="J1365" s="115">
        <f t="shared" si="7"/>
        <v>98519.19</v>
      </c>
      <c r="K1365" s="115">
        <f t="shared" si="7"/>
        <v>104430.34</v>
      </c>
      <c r="L1365" s="101">
        <f>SUM(H1365:K1365)</f>
        <v>383573.9</v>
      </c>
    </row>
    <row r="1366" spans="1:12" ht="15.75" thickBot="1" x14ac:dyDescent="0.3">
      <c r="A1366" s="212"/>
      <c r="B1366" s="213"/>
      <c r="C1366" s="272"/>
      <c r="D1366" s="272"/>
      <c r="E1366" s="272"/>
      <c r="F1366" s="214"/>
      <c r="G1366" s="215"/>
      <c r="H1366" s="216"/>
      <c r="I1366" s="216"/>
      <c r="J1366" s="216"/>
      <c r="K1366" s="216"/>
      <c r="L1366" s="217"/>
    </row>
    <row r="1367" spans="1:12" x14ac:dyDescent="0.25">
      <c r="A1367" s="273" t="s">
        <v>10</v>
      </c>
      <c r="B1367" s="275" t="s">
        <v>11</v>
      </c>
      <c r="C1367" s="276"/>
      <c r="D1367" s="276"/>
      <c r="E1367" s="277"/>
      <c r="F1367" s="281" t="s">
        <v>12</v>
      </c>
      <c r="G1367" s="283" t="s">
        <v>13</v>
      </c>
      <c r="H1367" s="259">
        <v>2026</v>
      </c>
      <c r="I1367" s="259">
        <v>2027</v>
      </c>
      <c r="J1367" s="259">
        <v>2028</v>
      </c>
      <c r="K1367" s="259">
        <v>2029</v>
      </c>
      <c r="L1367" s="261" t="s">
        <v>14</v>
      </c>
    </row>
    <row r="1368" spans="1:12" x14ac:dyDescent="0.25">
      <c r="A1368" s="274"/>
      <c r="B1368" s="278"/>
      <c r="C1368" s="279"/>
      <c r="D1368" s="279"/>
      <c r="E1368" s="280"/>
      <c r="F1368" s="282"/>
      <c r="G1368" s="284"/>
      <c r="H1368" s="285"/>
      <c r="I1368" s="260"/>
      <c r="J1368" s="260"/>
      <c r="K1368" s="260"/>
      <c r="L1368" s="262"/>
    </row>
    <row r="1369" spans="1:12" ht="28.5" customHeight="1" x14ac:dyDescent="0.25">
      <c r="A1369" s="106" t="s">
        <v>15</v>
      </c>
      <c r="B1369" s="107" t="s">
        <v>16</v>
      </c>
      <c r="C1369" s="263" t="s">
        <v>460</v>
      </c>
      <c r="D1369" s="263"/>
      <c r="E1369" s="263"/>
      <c r="F1369" s="108"/>
      <c r="G1369" s="108" t="s">
        <v>17</v>
      </c>
      <c r="H1369" s="109">
        <v>1</v>
      </c>
      <c r="I1369" s="109">
        <v>1</v>
      </c>
      <c r="J1369" s="109">
        <v>1</v>
      </c>
      <c r="K1369" s="109">
        <v>1</v>
      </c>
      <c r="L1369" s="129">
        <f>SUM(H1369:K1369)</f>
        <v>4</v>
      </c>
    </row>
    <row r="1370" spans="1:12" x14ac:dyDescent="0.25">
      <c r="A1370" s="111"/>
      <c r="B1370" s="112" t="s">
        <v>18</v>
      </c>
      <c r="C1370" s="254" t="s">
        <v>19</v>
      </c>
      <c r="D1370" s="254"/>
      <c r="E1370" s="254"/>
      <c r="F1370" s="108"/>
      <c r="G1370" s="108" t="s">
        <v>20</v>
      </c>
      <c r="H1370" s="134">
        <v>73034</v>
      </c>
      <c r="I1370" s="134">
        <v>77416.039999999994</v>
      </c>
      <c r="J1370" s="134">
        <v>82061</v>
      </c>
      <c r="K1370" s="134">
        <v>86984.66</v>
      </c>
      <c r="L1370" s="124">
        <f>SUM(H1370:K1370)</f>
        <v>319495.69999999995</v>
      </c>
    </row>
    <row r="1371" spans="1:12" x14ac:dyDescent="0.25">
      <c r="A1371" s="111"/>
      <c r="B1371" s="107" t="s">
        <v>21</v>
      </c>
      <c r="C1371" s="254" t="s">
        <v>182</v>
      </c>
      <c r="D1371" s="254"/>
      <c r="E1371" s="254"/>
      <c r="F1371" s="108"/>
      <c r="G1371" s="108"/>
      <c r="H1371" s="114"/>
      <c r="I1371" s="114"/>
      <c r="J1371" s="114"/>
      <c r="K1371" s="114"/>
      <c r="L1371" s="124"/>
    </row>
    <row r="1372" spans="1:12" x14ac:dyDescent="0.25">
      <c r="A1372" s="111"/>
      <c r="B1372" s="112" t="s">
        <v>22</v>
      </c>
      <c r="C1372" s="255" t="s">
        <v>145</v>
      </c>
      <c r="D1372" s="255"/>
      <c r="E1372" s="255"/>
      <c r="F1372" s="108"/>
      <c r="G1372" s="115"/>
      <c r="H1372" s="116"/>
      <c r="I1372" s="116"/>
      <c r="J1372" s="116"/>
      <c r="K1372" s="116"/>
      <c r="L1372" s="131"/>
    </row>
    <row r="1373" spans="1:12" ht="32.25" customHeight="1" x14ac:dyDescent="0.25">
      <c r="A1373" s="106" t="s">
        <v>15</v>
      </c>
      <c r="B1373" s="107" t="s">
        <v>16</v>
      </c>
      <c r="C1373" s="264" t="s">
        <v>461</v>
      </c>
      <c r="D1373" s="265"/>
      <c r="E1373" s="266"/>
      <c r="F1373" s="108"/>
      <c r="G1373" s="108" t="s">
        <v>17</v>
      </c>
      <c r="H1373" s="224">
        <v>1</v>
      </c>
      <c r="I1373" s="224">
        <v>1</v>
      </c>
      <c r="J1373" s="224">
        <v>1</v>
      </c>
      <c r="K1373" s="224">
        <v>1</v>
      </c>
      <c r="L1373" s="129"/>
    </row>
    <row r="1374" spans="1:12" x14ac:dyDescent="0.25">
      <c r="A1374" s="111"/>
      <c r="B1374" s="112" t="s">
        <v>18</v>
      </c>
      <c r="C1374" s="267" t="s">
        <v>157</v>
      </c>
      <c r="D1374" s="268"/>
      <c r="E1374" s="269"/>
      <c r="F1374" s="108"/>
      <c r="G1374" s="108" t="s">
        <v>20</v>
      </c>
      <c r="H1374" s="225">
        <v>14647.73</v>
      </c>
      <c r="I1374" s="225">
        <v>15526.6</v>
      </c>
      <c r="J1374" s="225">
        <v>16458.189999999999</v>
      </c>
      <c r="K1374" s="225">
        <v>17445.68</v>
      </c>
      <c r="L1374" s="124">
        <f>SUM(H1374:K1374)</f>
        <v>64078.200000000004</v>
      </c>
    </row>
    <row r="1375" spans="1:12" x14ac:dyDescent="0.25">
      <c r="A1375" s="111"/>
      <c r="B1375" s="107" t="s">
        <v>21</v>
      </c>
      <c r="C1375" s="267" t="s">
        <v>182</v>
      </c>
      <c r="D1375" s="268"/>
      <c r="E1375" s="269"/>
      <c r="F1375" s="108"/>
      <c r="G1375" s="108"/>
      <c r="H1375" s="226"/>
      <c r="I1375" s="226"/>
      <c r="J1375" s="226"/>
      <c r="K1375" s="226"/>
      <c r="L1375" s="124"/>
    </row>
    <row r="1376" spans="1:12" x14ac:dyDescent="0.25">
      <c r="A1376" s="111"/>
      <c r="B1376" s="112" t="s">
        <v>22</v>
      </c>
      <c r="C1376" s="250" t="s">
        <v>145</v>
      </c>
      <c r="D1376" s="251"/>
      <c r="E1376" s="252"/>
      <c r="F1376" s="108"/>
      <c r="G1376" s="115"/>
      <c r="H1376" s="226"/>
      <c r="I1376" s="226"/>
      <c r="J1376" s="226"/>
      <c r="K1376" s="226"/>
      <c r="L1376" s="131"/>
    </row>
    <row r="1377" spans="1:12" x14ac:dyDescent="0.25">
      <c r="A1377" s="106" t="s">
        <v>15</v>
      </c>
      <c r="B1377" s="107" t="s">
        <v>16</v>
      </c>
      <c r="C1377" s="253"/>
      <c r="D1377" s="253"/>
      <c r="E1377" s="253"/>
      <c r="F1377" s="108"/>
      <c r="G1377" s="108" t="s">
        <v>17</v>
      </c>
      <c r="H1377" s="109"/>
      <c r="I1377" s="109"/>
      <c r="J1377" s="109"/>
      <c r="K1377" s="109"/>
      <c r="L1377" s="129"/>
    </row>
    <row r="1378" spans="1:12" x14ac:dyDescent="0.25">
      <c r="A1378" s="111"/>
      <c r="B1378" s="112" t="s">
        <v>18</v>
      </c>
      <c r="C1378" s="254"/>
      <c r="D1378" s="254"/>
      <c r="E1378" s="254"/>
      <c r="F1378" s="108"/>
      <c r="G1378" s="108" t="s">
        <v>20</v>
      </c>
      <c r="H1378" s="114"/>
      <c r="I1378" s="114"/>
      <c r="J1378" s="114"/>
      <c r="K1378" s="114"/>
      <c r="L1378" s="124"/>
    </row>
    <row r="1379" spans="1:12" x14ac:dyDescent="0.25">
      <c r="A1379" s="111"/>
      <c r="B1379" s="107" t="s">
        <v>21</v>
      </c>
      <c r="C1379" s="254"/>
      <c r="D1379" s="254"/>
      <c r="E1379" s="254"/>
      <c r="F1379" s="108"/>
      <c r="G1379" s="108"/>
      <c r="H1379" s="114"/>
      <c r="I1379" s="114"/>
      <c r="J1379" s="114"/>
      <c r="K1379" s="114"/>
      <c r="L1379" s="124"/>
    </row>
    <row r="1380" spans="1:12" x14ac:dyDescent="0.25">
      <c r="A1380" s="111"/>
      <c r="B1380" s="112" t="s">
        <v>22</v>
      </c>
      <c r="C1380" s="255"/>
      <c r="D1380" s="255"/>
      <c r="E1380" s="255"/>
      <c r="F1380" s="108"/>
      <c r="G1380" s="115"/>
      <c r="H1380" s="116"/>
      <c r="I1380" s="116"/>
      <c r="J1380" s="116"/>
      <c r="K1380" s="116"/>
      <c r="L1380" s="131"/>
    </row>
    <row r="1381" spans="1:12" x14ac:dyDescent="0.25">
      <c r="A1381" s="106" t="s">
        <v>15</v>
      </c>
      <c r="B1381" s="107" t="s">
        <v>16</v>
      </c>
      <c r="C1381" s="253"/>
      <c r="D1381" s="253"/>
      <c r="E1381" s="253"/>
      <c r="F1381" s="108"/>
      <c r="G1381" s="108" t="s">
        <v>17</v>
      </c>
      <c r="H1381" s="109"/>
      <c r="I1381" s="109"/>
      <c r="J1381" s="109"/>
      <c r="K1381" s="109"/>
      <c r="L1381" s="129"/>
    </row>
    <row r="1382" spans="1:12" x14ac:dyDescent="0.25">
      <c r="A1382" s="111"/>
      <c r="B1382" s="112" t="s">
        <v>18</v>
      </c>
      <c r="C1382" s="254"/>
      <c r="D1382" s="254"/>
      <c r="E1382" s="254"/>
      <c r="F1382" s="108"/>
      <c r="G1382" s="108" t="s">
        <v>20</v>
      </c>
      <c r="H1382" s="114"/>
      <c r="I1382" s="114"/>
      <c r="J1382" s="114"/>
      <c r="K1382" s="114"/>
      <c r="L1382" s="124"/>
    </row>
    <row r="1383" spans="1:12" x14ac:dyDescent="0.25">
      <c r="A1383" s="111"/>
      <c r="B1383" s="107" t="s">
        <v>21</v>
      </c>
      <c r="C1383" s="254"/>
      <c r="D1383" s="254"/>
      <c r="E1383" s="254"/>
      <c r="F1383" s="108"/>
      <c r="G1383" s="108"/>
      <c r="H1383" s="114"/>
      <c r="I1383" s="114"/>
      <c r="J1383" s="114"/>
      <c r="K1383" s="114"/>
      <c r="L1383" s="124"/>
    </row>
    <row r="1384" spans="1:12" ht="15.75" thickBot="1" x14ac:dyDescent="0.3">
      <c r="A1384" s="111"/>
      <c r="B1384" s="112" t="s">
        <v>22</v>
      </c>
      <c r="C1384" s="255"/>
      <c r="D1384" s="255"/>
      <c r="E1384" s="255"/>
      <c r="F1384" s="108"/>
      <c r="G1384" s="115"/>
      <c r="H1384" s="116"/>
      <c r="I1384" s="116"/>
      <c r="J1384" s="116"/>
      <c r="K1384" s="116"/>
      <c r="L1384" s="131"/>
    </row>
    <row r="1385" spans="1:12" ht="15.75" thickBot="1" x14ac:dyDescent="0.3">
      <c r="A1385" s="256" t="s">
        <v>23</v>
      </c>
      <c r="B1385" s="257"/>
      <c r="C1385" s="257"/>
      <c r="D1385" s="257"/>
      <c r="E1385" s="257"/>
      <c r="F1385" s="257"/>
      <c r="G1385" s="257"/>
      <c r="H1385" s="257"/>
      <c r="I1385" s="257"/>
      <c r="J1385" s="257"/>
      <c r="K1385" s="257"/>
      <c r="L1385" s="258"/>
    </row>
    <row r="1386" spans="1:12" x14ac:dyDescent="0.25">
      <c r="A1386" s="88"/>
      <c r="B1386" s="88"/>
      <c r="C1386" s="88"/>
      <c r="D1386" s="88"/>
      <c r="E1386" s="88"/>
      <c r="F1386" s="88"/>
      <c r="G1386" s="88"/>
      <c r="H1386" s="88"/>
      <c r="I1386" s="88"/>
      <c r="J1386" s="88"/>
      <c r="K1386" s="88"/>
      <c r="L1386" s="88"/>
    </row>
    <row r="1387" spans="1:12" x14ac:dyDescent="0.25">
      <c r="A1387" s="88"/>
      <c r="B1387" s="88"/>
      <c r="C1387" s="88"/>
      <c r="D1387" s="88"/>
      <c r="E1387" s="88"/>
      <c r="F1387" s="88"/>
      <c r="G1387" s="88"/>
      <c r="H1387" s="88"/>
      <c r="I1387" s="88"/>
      <c r="J1387" s="88"/>
      <c r="K1387" s="88"/>
      <c r="L1387" s="88"/>
    </row>
    <row r="1388" spans="1:12" x14ac:dyDescent="0.25">
      <c r="A1388" s="312" t="s">
        <v>0</v>
      </c>
      <c r="B1388" s="332"/>
      <c r="C1388" s="332"/>
      <c r="D1388" s="332"/>
      <c r="E1388" s="332"/>
      <c r="F1388" s="332"/>
      <c r="G1388" s="332"/>
      <c r="H1388" s="332"/>
      <c r="I1388" s="332"/>
      <c r="J1388" s="332"/>
      <c r="K1388" s="332"/>
      <c r="L1388" s="332"/>
    </row>
    <row r="1389" spans="1:12" x14ac:dyDescent="0.25">
      <c r="A1389" s="286" t="s">
        <v>24</v>
      </c>
      <c r="B1389" s="286"/>
      <c r="C1389" s="286"/>
      <c r="D1389" s="286"/>
      <c r="E1389" s="286"/>
      <c r="F1389" s="286"/>
      <c r="G1389" s="286"/>
      <c r="H1389" s="286"/>
      <c r="I1389" s="286"/>
      <c r="J1389" s="286"/>
      <c r="K1389" s="286"/>
      <c r="L1389" s="286"/>
    </row>
    <row r="1390" spans="1:12" ht="15.75" thickBot="1" x14ac:dyDescent="0.3">
      <c r="A1390" s="313" t="s">
        <v>190</v>
      </c>
      <c r="B1390" s="313"/>
      <c r="C1390" s="313"/>
      <c r="D1390" s="313"/>
      <c r="E1390" s="313"/>
      <c r="F1390" s="313"/>
      <c r="G1390" s="313"/>
      <c r="H1390" s="313"/>
      <c r="I1390" s="313"/>
      <c r="J1390" s="313"/>
      <c r="K1390" s="313"/>
      <c r="L1390" s="313"/>
    </row>
    <row r="1391" spans="1:12" ht="15.75" thickBot="1" x14ac:dyDescent="0.3">
      <c r="A1391" s="286" t="s">
        <v>1</v>
      </c>
      <c r="B1391" s="286"/>
      <c r="C1391" s="314" t="s">
        <v>37</v>
      </c>
      <c r="D1391" s="315"/>
      <c r="E1391" s="315"/>
      <c r="F1391" s="315"/>
      <c r="G1391" s="315"/>
      <c r="H1391" s="315"/>
      <c r="I1391" s="315"/>
      <c r="J1391" s="315"/>
      <c r="K1391" s="315"/>
      <c r="L1391" s="316"/>
    </row>
    <row r="1392" spans="1:12" x14ac:dyDescent="0.25">
      <c r="A1392" s="286" t="s">
        <v>2</v>
      </c>
      <c r="B1392" s="286"/>
      <c r="C1392" s="317" t="s">
        <v>46</v>
      </c>
      <c r="D1392" s="318"/>
      <c r="E1392" s="318"/>
      <c r="F1392" s="318"/>
      <c r="G1392" s="318"/>
      <c r="H1392" s="318"/>
      <c r="I1392" s="318"/>
      <c r="J1392" s="318"/>
      <c r="K1392" s="318"/>
      <c r="L1392" s="319"/>
    </row>
    <row r="1393" spans="1:18" ht="19.5" customHeight="1" thickBot="1" x14ac:dyDescent="0.3">
      <c r="A1393" s="135"/>
      <c r="B1393" s="135"/>
      <c r="C1393" s="320"/>
      <c r="D1393" s="321"/>
      <c r="E1393" s="321"/>
      <c r="F1393" s="321"/>
      <c r="G1393" s="321"/>
      <c r="H1393" s="321"/>
      <c r="I1393" s="321"/>
      <c r="J1393" s="321"/>
      <c r="K1393" s="321"/>
      <c r="L1393" s="322"/>
      <c r="O1393" s="8"/>
      <c r="P1393" s="8"/>
      <c r="Q1393" s="8"/>
      <c r="R1393" s="8"/>
    </row>
    <row r="1394" spans="1:18" x14ac:dyDescent="0.25">
      <c r="A1394" s="349" t="s">
        <v>3</v>
      </c>
      <c r="B1394" s="350"/>
      <c r="C1394" s="350"/>
      <c r="D1394" s="350"/>
      <c r="E1394" s="351" t="s">
        <v>4</v>
      </c>
      <c r="F1394" s="351"/>
      <c r="G1394" s="351"/>
      <c r="H1394" s="351"/>
      <c r="I1394" s="352" t="s">
        <v>5</v>
      </c>
      <c r="J1394" s="352"/>
      <c r="K1394" s="352"/>
      <c r="L1394" s="353"/>
    </row>
    <row r="1395" spans="1:18" x14ac:dyDescent="0.25">
      <c r="A1395" s="337" t="s">
        <v>6</v>
      </c>
      <c r="B1395" s="338"/>
      <c r="C1395" s="338"/>
      <c r="D1395" s="339"/>
      <c r="E1395" s="354"/>
      <c r="F1395" s="354"/>
      <c r="G1395" s="354"/>
      <c r="H1395" s="354"/>
      <c r="I1395" s="354"/>
      <c r="J1395" s="354"/>
      <c r="K1395" s="354"/>
      <c r="L1395" s="355"/>
    </row>
    <row r="1396" spans="1:18" x14ac:dyDescent="0.25">
      <c r="A1396" s="356" t="s">
        <v>7</v>
      </c>
      <c r="B1396" s="336"/>
      <c r="C1396" s="336"/>
      <c r="D1396" s="336"/>
      <c r="E1396" s="123"/>
      <c r="F1396" s="123"/>
      <c r="G1396" s="123"/>
      <c r="H1396" s="94">
        <v>2026</v>
      </c>
      <c r="I1396" s="94">
        <v>2027</v>
      </c>
      <c r="J1396" s="94">
        <v>2028</v>
      </c>
      <c r="K1396" s="94">
        <v>2029</v>
      </c>
      <c r="L1396" s="124" t="s">
        <v>8</v>
      </c>
    </row>
    <row r="1397" spans="1:18" x14ac:dyDescent="0.25">
      <c r="A1397" s="357" t="s">
        <v>9</v>
      </c>
      <c r="B1397" s="358"/>
      <c r="C1397" s="358"/>
      <c r="D1397" s="125"/>
      <c r="E1397" s="125"/>
      <c r="F1397" s="125"/>
      <c r="G1397" s="125"/>
      <c r="H1397" s="126">
        <f>H1402+H1406</f>
        <v>70000</v>
      </c>
      <c r="I1397" s="126">
        <f>I1402+I1406</f>
        <v>70000</v>
      </c>
      <c r="J1397" s="126">
        <f>J1402+J1406</f>
        <v>70000</v>
      </c>
      <c r="K1397" s="126">
        <f>K1402+K1406</f>
        <v>70000</v>
      </c>
      <c r="L1397" s="127">
        <f>SUM(H1397:K1397)</f>
        <v>280000</v>
      </c>
    </row>
    <row r="1398" spans="1:18" ht="15.75" thickBot="1" x14ac:dyDescent="0.3">
      <c r="A1398" s="102"/>
      <c r="B1398" s="103"/>
      <c r="C1398" s="359"/>
      <c r="D1398" s="359"/>
      <c r="E1398" s="359"/>
      <c r="F1398" s="128"/>
      <c r="G1398" s="128"/>
      <c r="H1398" s="103"/>
      <c r="I1398" s="103"/>
      <c r="J1398" s="103"/>
      <c r="K1398" s="103"/>
      <c r="L1398" s="105"/>
    </row>
    <row r="1399" spans="1:18" x14ac:dyDescent="0.25">
      <c r="A1399" s="273" t="s">
        <v>10</v>
      </c>
      <c r="B1399" s="281" t="s">
        <v>11</v>
      </c>
      <c r="C1399" s="281"/>
      <c r="D1399" s="281"/>
      <c r="E1399" s="281"/>
      <c r="F1399" s="281" t="s">
        <v>12</v>
      </c>
      <c r="G1399" s="283" t="s">
        <v>13</v>
      </c>
      <c r="H1399" s="259">
        <v>2026</v>
      </c>
      <c r="I1399" s="259">
        <v>2027</v>
      </c>
      <c r="J1399" s="259">
        <v>2028</v>
      </c>
      <c r="K1399" s="259">
        <v>2029</v>
      </c>
      <c r="L1399" s="261" t="s">
        <v>14</v>
      </c>
    </row>
    <row r="1400" spans="1:18" x14ac:dyDescent="0.25">
      <c r="A1400" s="274"/>
      <c r="B1400" s="336"/>
      <c r="C1400" s="336"/>
      <c r="D1400" s="336"/>
      <c r="E1400" s="336"/>
      <c r="F1400" s="282"/>
      <c r="G1400" s="284"/>
      <c r="H1400" s="285"/>
      <c r="I1400" s="260"/>
      <c r="J1400" s="260"/>
      <c r="K1400" s="260"/>
      <c r="L1400" s="262"/>
    </row>
    <row r="1401" spans="1:18" x14ac:dyDescent="0.25">
      <c r="A1401" s="106" t="s">
        <v>15</v>
      </c>
      <c r="B1401" s="107" t="s">
        <v>16</v>
      </c>
      <c r="C1401" s="326" t="s">
        <v>462</v>
      </c>
      <c r="D1401" s="326"/>
      <c r="E1401" s="326"/>
      <c r="F1401" s="108"/>
      <c r="G1401" s="108" t="s">
        <v>17</v>
      </c>
      <c r="H1401" s="109">
        <v>1</v>
      </c>
      <c r="I1401" s="109">
        <v>1</v>
      </c>
      <c r="J1401" s="109">
        <v>1</v>
      </c>
      <c r="K1401" s="109">
        <v>1</v>
      </c>
      <c r="L1401" s="129">
        <f>SUM(H1401:K1401)</f>
        <v>4</v>
      </c>
    </row>
    <row r="1402" spans="1:18" ht="15" customHeight="1" x14ac:dyDescent="0.25">
      <c r="A1402" s="111"/>
      <c r="B1402" s="112" t="s">
        <v>18</v>
      </c>
      <c r="C1402" s="333" t="s">
        <v>19</v>
      </c>
      <c r="D1402" s="333"/>
      <c r="E1402" s="333"/>
      <c r="F1402" s="108"/>
      <c r="G1402" s="108" t="s">
        <v>20</v>
      </c>
      <c r="H1402" s="118">
        <v>60000</v>
      </c>
      <c r="I1402" s="118">
        <v>60000</v>
      </c>
      <c r="J1402" s="118">
        <v>60000</v>
      </c>
      <c r="K1402" s="118">
        <v>60000</v>
      </c>
      <c r="L1402" s="124">
        <f>SUM(H1402:K1402)</f>
        <v>240000</v>
      </c>
    </row>
    <row r="1403" spans="1:18" ht="15" customHeight="1" x14ac:dyDescent="0.25">
      <c r="A1403" s="111"/>
      <c r="B1403" s="107" t="s">
        <v>21</v>
      </c>
      <c r="C1403" s="333" t="s">
        <v>43</v>
      </c>
      <c r="D1403" s="333"/>
      <c r="E1403" s="333"/>
      <c r="F1403" s="108"/>
      <c r="G1403" s="108"/>
      <c r="H1403" s="114"/>
      <c r="I1403" s="114"/>
      <c r="J1403" s="114"/>
      <c r="K1403" s="114"/>
      <c r="L1403" s="124"/>
    </row>
    <row r="1404" spans="1:18" x14ac:dyDescent="0.25">
      <c r="A1404" s="111"/>
      <c r="B1404" s="112" t="s">
        <v>22</v>
      </c>
      <c r="C1404" s="334" t="s">
        <v>40</v>
      </c>
      <c r="D1404" s="334"/>
      <c r="E1404" s="334"/>
      <c r="F1404" s="108"/>
      <c r="G1404" s="115"/>
      <c r="H1404" s="116"/>
      <c r="I1404" s="116"/>
      <c r="J1404" s="116"/>
      <c r="K1404" s="116"/>
      <c r="L1404" s="131"/>
    </row>
    <row r="1405" spans="1:18" x14ac:dyDescent="0.25">
      <c r="A1405" s="106" t="s">
        <v>34</v>
      </c>
      <c r="B1405" s="107" t="s">
        <v>16</v>
      </c>
      <c r="C1405" s="326" t="s">
        <v>440</v>
      </c>
      <c r="D1405" s="326"/>
      <c r="E1405" s="326"/>
      <c r="F1405" s="108"/>
      <c r="G1405" s="108" t="s">
        <v>17</v>
      </c>
      <c r="H1405" s="109">
        <v>1</v>
      </c>
      <c r="I1405" s="109">
        <v>1</v>
      </c>
      <c r="J1405" s="109">
        <v>1</v>
      </c>
      <c r="K1405" s="109">
        <v>1</v>
      </c>
      <c r="L1405" s="129">
        <f>SUM(H1405:K1405)</f>
        <v>4</v>
      </c>
    </row>
    <row r="1406" spans="1:18" x14ac:dyDescent="0.25">
      <c r="A1406" s="111"/>
      <c r="B1406" s="112" t="s">
        <v>18</v>
      </c>
      <c r="C1406" s="254" t="s">
        <v>35</v>
      </c>
      <c r="D1406" s="254"/>
      <c r="E1406" s="254"/>
      <c r="F1406" s="108"/>
      <c r="G1406" s="108" t="s">
        <v>20</v>
      </c>
      <c r="H1406" s="134">
        <v>10000</v>
      </c>
      <c r="I1406" s="134">
        <v>10000</v>
      </c>
      <c r="J1406" s="134">
        <v>10000</v>
      </c>
      <c r="K1406" s="134">
        <v>10000</v>
      </c>
      <c r="L1406" s="124">
        <f>SUM(H1406:K1406)</f>
        <v>40000</v>
      </c>
    </row>
    <row r="1407" spans="1:18" x14ac:dyDescent="0.25">
      <c r="A1407" s="111"/>
      <c r="B1407" s="107" t="s">
        <v>21</v>
      </c>
      <c r="C1407" s="254" t="s">
        <v>43</v>
      </c>
      <c r="D1407" s="254"/>
      <c r="E1407" s="254"/>
      <c r="F1407" s="108"/>
      <c r="G1407" s="108"/>
      <c r="H1407" s="114"/>
      <c r="I1407" s="114"/>
      <c r="J1407" s="114"/>
      <c r="K1407" s="114"/>
      <c r="L1407" s="124"/>
    </row>
    <row r="1408" spans="1:18" x14ac:dyDescent="0.25">
      <c r="A1408" s="111"/>
      <c r="B1408" s="112" t="s">
        <v>22</v>
      </c>
      <c r="C1408" s="334" t="s">
        <v>40</v>
      </c>
      <c r="D1408" s="334"/>
      <c r="E1408" s="334"/>
      <c r="F1408" s="108"/>
      <c r="G1408" s="115"/>
      <c r="H1408" s="116"/>
      <c r="I1408" s="116"/>
      <c r="J1408" s="116"/>
      <c r="K1408" s="116"/>
      <c r="L1408" s="131"/>
    </row>
    <row r="1409" spans="1:12" x14ac:dyDescent="0.25">
      <c r="A1409" s="106"/>
      <c r="B1409" s="107" t="s">
        <v>16</v>
      </c>
      <c r="C1409" s="253"/>
      <c r="D1409" s="253"/>
      <c r="E1409" s="253"/>
      <c r="F1409" s="108"/>
      <c r="G1409" s="108" t="s">
        <v>17</v>
      </c>
      <c r="H1409" s="109"/>
      <c r="I1409" s="109"/>
      <c r="J1409" s="109"/>
      <c r="K1409" s="109"/>
      <c r="L1409" s="129"/>
    </row>
    <row r="1410" spans="1:12" x14ac:dyDescent="0.25">
      <c r="A1410" s="111"/>
      <c r="B1410" s="112" t="s">
        <v>18</v>
      </c>
      <c r="C1410" s="254"/>
      <c r="D1410" s="254"/>
      <c r="E1410" s="254"/>
      <c r="F1410" s="108"/>
      <c r="G1410" s="108" t="s">
        <v>20</v>
      </c>
      <c r="H1410" s="114"/>
      <c r="I1410" s="114"/>
      <c r="J1410" s="114"/>
      <c r="K1410" s="114"/>
      <c r="L1410" s="124"/>
    </row>
    <row r="1411" spans="1:12" x14ac:dyDescent="0.25">
      <c r="A1411" s="111"/>
      <c r="B1411" s="107" t="s">
        <v>21</v>
      </c>
      <c r="C1411" s="254"/>
      <c r="D1411" s="254"/>
      <c r="E1411" s="254"/>
      <c r="F1411" s="108"/>
      <c r="G1411" s="108"/>
      <c r="H1411" s="114"/>
      <c r="I1411" s="114"/>
      <c r="J1411" s="114"/>
      <c r="K1411" s="114"/>
      <c r="L1411" s="124"/>
    </row>
    <row r="1412" spans="1:12" x14ac:dyDescent="0.25">
      <c r="A1412" s="111"/>
      <c r="B1412" s="112" t="s">
        <v>22</v>
      </c>
      <c r="C1412" s="255"/>
      <c r="D1412" s="255"/>
      <c r="E1412" s="255"/>
      <c r="F1412" s="108"/>
      <c r="G1412" s="115"/>
      <c r="H1412" s="116"/>
      <c r="I1412" s="116"/>
      <c r="J1412" s="116"/>
      <c r="K1412" s="116"/>
      <c r="L1412" s="131"/>
    </row>
    <row r="1413" spans="1:12" x14ac:dyDescent="0.25">
      <c r="A1413" s="106"/>
      <c r="B1413" s="107" t="s">
        <v>16</v>
      </c>
      <c r="C1413" s="253"/>
      <c r="D1413" s="253"/>
      <c r="E1413" s="253"/>
      <c r="F1413" s="108"/>
      <c r="G1413" s="108" t="s">
        <v>17</v>
      </c>
      <c r="H1413" s="109"/>
      <c r="I1413" s="109"/>
      <c r="J1413" s="109"/>
      <c r="K1413" s="109"/>
      <c r="L1413" s="129"/>
    </row>
    <row r="1414" spans="1:12" x14ac:dyDescent="0.25">
      <c r="A1414" s="111"/>
      <c r="B1414" s="112" t="s">
        <v>18</v>
      </c>
      <c r="C1414" s="254"/>
      <c r="D1414" s="254"/>
      <c r="E1414" s="254"/>
      <c r="F1414" s="108"/>
      <c r="G1414" s="108" t="s">
        <v>20</v>
      </c>
      <c r="H1414" s="114"/>
      <c r="I1414" s="114"/>
      <c r="J1414" s="114"/>
      <c r="K1414" s="114"/>
      <c r="L1414" s="124"/>
    </row>
    <row r="1415" spans="1:12" x14ac:dyDescent="0.25">
      <c r="A1415" s="111"/>
      <c r="B1415" s="107" t="s">
        <v>21</v>
      </c>
      <c r="C1415" s="254"/>
      <c r="D1415" s="254"/>
      <c r="E1415" s="254"/>
      <c r="F1415" s="108"/>
      <c r="G1415" s="108"/>
      <c r="H1415" s="114"/>
      <c r="I1415" s="114"/>
      <c r="J1415" s="114"/>
      <c r="K1415" s="114"/>
      <c r="L1415" s="124"/>
    </row>
    <row r="1416" spans="1:12" x14ac:dyDescent="0.25">
      <c r="A1416" s="111"/>
      <c r="B1416" s="112" t="s">
        <v>22</v>
      </c>
      <c r="C1416" s="255"/>
      <c r="D1416" s="255"/>
      <c r="E1416" s="255"/>
      <c r="F1416" s="108"/>
      <c r="G1416" s="115"/>
      <c r="H1416" s="116"/>
      <c r="I1416" s="116"/>
      <c r="J1416" s="116"/>
      <c r="K1416" s="116"/>
      <c r="L1416" s="131"/>
    </row>
    <row r="1417" spans="1:12" x14ac:dyDescent="0.25">
      <c r="A1417" s="106"/>
      <c r="B1417" s="107" t="s">
        <v>16</v>
      </c>
      <c r="C1417" s="253"/>
      <c r="D1417" s="253"/>
      <c r="E1417" s="253"/>
      <c r="F1417" s="108"/>
      <c r="G1417" s="108" t="s">
        <v>17</v>
      </c>
      <c r="H1417" s="109"/>
      <c r="I1417" s="109"/>
      <c r="J1417" s="109"/>
      <c r="K1417" s="109"/>
      <c r="L1417" s="129"/>
    </row>
    <row r="1418" spans="1:12" x14ac:dyDescent="0.25">
      <c r="A1418" s="111"/>
      <c r="B1418" s="112" t="s">
        <v>18</v>
      </c>
      <c r="C1418" s="254"/>
      <c r="D1418" s="254"/>
      <c r="E1418" s="254"/>
      <c r="F1418" s="108"/>
      <c r="G1418" s="108" t="s">
        <v>20</v>
      </c>
      <c r="H1418" s="114"/>
      <c r="I1418" s="114"/>
      <c r="J1418" s="114"/>
      <c r="K1418" s="114"/>
      <c r="L1418" s="124"/>
    </row>
    <row r="1419" spans="1:12" x14ac:dyDescent="0.25">
      <c r="A1419" s="111"/>
      <c r="B1419" s="107" t="s">
        <v>21</v>
      </c>
      <c r="C1419" s="254"/>
      <c r="D1419" s="254"/>
      <c r="E1419" s="254"/>
      <c r="F1419" s="108"/>
      <c r="G1419" s="108"/>
      <c r="H1419" s="114"/>
      <c r="I1419" s="114"/>
      <c r="J1419" s="114"/>
      <c r="K1419" s="114"/>
      <c r="L1419" s="124"/>
    </row>
    <row r="1420" spans="1:12" ht="15.75" thickBot="1" x14ac:dyDescent="0.3">
      <c r="A1420" s="111"/>
      <c r="B1420" s="112" t="s">
        <v>22</v>
      </c>
      <c r="C1420" s="255"/>
      <c r="D1420" s="255"/>
      <c r="E1420" s="255"/>
      <c r="F1420" s="108"/>
      <c r="G1420" s="115"/>
      <c r="H1420" s="116"/>
      <c r="I1420" s="116"/>
      <c r="J1420" s="116"/>
      <c r="K1420" s="116"/>
      <c r="L1420" s="131"/>
    </row>
    <row r="1421" spans="1:12" ht="15.75" thickBot="1" x14ac:dyDescent="0.3">
      <c r="A1421" s="345" t="s">
        <v>23</v>
      </c>
      <c r="B1421" s="346"/>
      <c r="C1421" s="346"/>
      <c r="D1421" s="346"/>
      <c r="E1421" s="346"/>
      <c r="F1421" s="347"/>
      <c r="G1421" s="347"/>
      <c r="H1421" s="347"/>
      <c r="I1421" s="347"/>
      <c r="J1421" s="347"/>
      <c r="K1421" s="347"/>
      <c r="L1421" s="348"/>
    </row>
    <row r="1422" spans="1:12" x14ac:dyDescent="0.25">
      <c r="A1422" s="88"/>
      <c r="B1422" s="88"/>
      <c r="C1422" s="88"/>
      <c r="D1422" s="88"/>
      <c r="E1422" s="88"/>
      <c r="F1422" s="88"/>
      <c r="G1422" s="88"/>
      <c r="H1422" s="88"/>
      <c r="I1422" s="88"/>
      <c r="J1422" s="88"/>
      <c r="K1422" s="88"/>
      <c r="L1422" s="88"/>
    </row>
    <row r="1423" spans="1:12" x14ac:dyDescent="0.25">
      <c r="A1423" s="88"/>
      <c r="B1423" s="88"/>
      <c r="C1423" s="88"/>
      <c r="D1423" s="88"/>
      <c r="E1423" s="88"/>
      <c r="F1423" s="88"/>
      <c r="G1423" s="88"/>
      <c r="H1423" s="88"/>
      <c r="I1423" s="88"/>
      <c r="J1423" s="88"/>
      <c r="K1423" s="88"/>
      <c r="L1423" s="88"/>
    </row>
    <row r="1424" spans="1:12" x14ac:dyDescent="0.25">
      <c r="A1424" s="312" t="s">
        <v>0</v>
      </c>
      <c r="B1424" s="332"/>
      <c r="C1424" s="332"/>
      <c r="D1424" s="332"/>
      <c r="E1424" s="332"/>
      <c r="F1424" s="332"/>
      <c r="G1424" s="332"/>
      <c r="H1424" s="332"/>
      <c r="I1424" s="332"/>
      <c r="J1424" s="332"/>
      <c r="K1424" s="332"/>
      <c r="L1424" s="332"/>
    </row>
    <row r="1425" spans="1:12" x14ac:dyDescent="0.25">
      <c r="A1425" s="286" t="s">
        <v>24</v>
      </c>
      <c r="B1425" s="286"/>
      <c r="C1425" s="286"/>
      <c r="D1425" s="286"/>
      <c r="E1425" s="286"/>
      <c r="F1425" s="286"/>
      <c r="G1425" s="286"/>
      <c r="H1425" s="286"/>
      <c r="I1425" s="286"/>
      <c r="J1425" s="286"/>
      <c r="K1425" s="286"/>
      <c r="L1425" s="286"/>
    </row>
    <row r="1426" spans="1:12" ht="15.75" thickBot="1" x14ac:dyDescent="0.3">
      <c r="A1426" s="313" t="s">
        <v>210</v>
      </c>
      <c r="B1426" s="313"/>
      <c r="C1426" s="313"/>
      <c r="D1426" s="313"/>
      <c r="E1426" s="313"/>
      <c r="F1426" s="313"/>
      <c r="G1426" s="313"/>
      <c r="H1426" s="313"/>
      <c r="I1426" s="313"/>
      <c r="J1426" s="313"/>
      <c r="K1426" s="313"/>
      <c r="L1426" s="313"/>
    </row>
    <row r="1427" spans="1:12" ht="15.75" thickBot="1" x14ac:dyDescent="0.3">
      <c r="A1427" s="286" t="s">
        <v>1</v>
      </c>
      <c r="B1427" s="286"/>
      <c r="C1427" s="314" t="s">
        <v>191</v>
      </c>
      <c r="D1427" s="315"/>
      <c r="E1427" s="315"/>
      <c r="F1427" s="315"/>
      <c r="G1427" s="315"/>
      <c r="H1427" s="315"/>
      <c r="I1427" s="315"/>
      <c r="J1427" s="315"/>
      <c r="K1427" s="315"/>
      <c r="L1427" s="316"/>
    </row>
    <row r="1428" spans="1:12" x14ac:dyDescent="0.25">
      <c r="A1428" s="286" t="s">
        <v>2</v>
      </c>
      <c r="B1428" s="286"/>
      <c r="C1428" s="317" t="s">
        <v>192</v>
      </c>
      <c r="D1428" s="318"/>
      <c r="E1428" s="318"/>
      <c r="F1428" s="318"/>
      <c r="G1428" s="318"/>
      <c r="H1428" s="318"/>
      <c r="I1428" s="318"/>
      <c r="J1428" s="318"/>
      <c r="K1428" s="318"/>
      <c r="L1428" s="319"/>
    </row>
    <row r="1429" spans="1:12" ht="15.75" thickBot="1" x14ac:dyDescent="0.3">
      <c r="A1429" s="135"/>
      <c r="B1429" s="135"/>
      <c r="C1429" s="323"/>
      <c r="D1429" s="324"/>
      <c r="E1429" s="324"/>
      <c r="F1429" s="324"/>
      <c r="G1429" s="324"/>
      <c r="H1429" s="324"/>
      <c r="I1429" s="324"/>
      <c r="J1429" s="324"/>
      <c r="K1429" s="324"/>
      <c r="L1429" s="325"/>
    </row>
    <row r="1430" spans="1:12" x14ac:dyDescent="0.25">
      <c r="A1430" s="293" t="s">
        <v>3</v>
      </c>
      <c r="B1430" s="294"/>
      <c r="C1430" s="294"/>
      <c r="D1430" s="295"/>
      <c r="E1430" s="296" t="s">
        <v>4</v>
      </c>
      <c r="F1430" s="297"/>
      <c r="G1430" s="297"/>
      <c r="H1430" s="298"/>
      <c r="I1430" s="299" t="s">
        <v>5</v>
      </c>
      <c r="J1430" s="300"/>
      <c r="K1430" s="300"/>
      <c r="L1430" s="301"/>
    </row>
    <row r="1431" spans="1:12" x14ac:dyDescent="0.25">
      <c r="A1431" s="337" t="s">
        <v>6</v>
      </c>
      <c r="B1431" s="338"/>
      <c r="C1431" s="338"/>
      <c r="D1431" s="339"/>
      <c r="E1431" s="305"/>
      <c r="F1431" s="306"/>
      <c r="G1431" s="306"/>
      <c r="H1431" s="307"/>
      <c r="I1431" s="305"/>
      <c r="J1431" s="306"/>
      <c r="K1431" s="306"/>
      <c r="L1431" s="308"/>
    </row>
    <row r="1432" spans="1:12" x14ac:dyDescent="0.25">
      <c r="A1432" s="309" t="s">
        <v>7</v>
      </c>
      <c r="B1432" s="310"/>
      <c r="C1432" s="310"/>
      <c r="D1432" s="310"/>
      <c r="E1432" s="207"/>
      <c r="F1432" s="207"/>
      <c r="G1432" s="207"/>
      <c r="H1432" s="94">
        <v>2026</v>
      </c>
      <c r="I1432" s="94">
        <v>2027</v>
      </c>
      <c r="J1432" s="94">
        <v>2028</v>
      </c>
      <c r="K1432" s="94">
        <v>2029</v>
      </c>
      <c r="L1432" s="95" t="s">
        <v>8</v>
      </c>
    </row>
    <row r="1433" spans="1:12" x14ac:dyDescent="0.25">
      <c r="A1433" s="270" t="s">
        <v>9</v>
      </c>
      <c r="B1433" s="335"/>
      <c r="C1433" s="271"/>
      <c r="D1433" s="96"/>
      <c r="E1433" s="208"/>
      <c r="F1433" s="208"/>
      <c r="G1433" s="208"/>
      <c r="H1433" s="115">
        <f>H1438+H1442+H1446</f>
        <v>105000</v>
      </c>
      <c r="I1433" s="115">
        <f>I1438+I1442+I1446</f>
        <v>115000</v>
      </c>
      <c r="J1433" s="115">
        <f>J1438+J1442+J1446</f>
        <v>115000</v>
      </c>
      <c r="K1433" s="115">
        <f>K1438+K1442+K1446</f>
        <v>115000</v>
      </c>
      <c r="L1433" s="101">
        <f>SUM(H1433:K1433)</f>
        <v>450000</v>
      </c>
    </row>
    <row r="1434" spans="1:12" ht="15.75" thickBot="1" x14ac:dyDescent="0.3">
      <c r="A1434" s="209"/>
      <c r="B1434" s="103"/>
      <c r="C1434" s="327"/>
      <c r="D1434" s="327"/>
      <c r="E1434" s="327"/>
      <c r="F1434" s="104"/>
      <c r="G1434" s="128"/>
      <c r="H1434" s="210"/>
      <c r="I1434" s="210"/>
      <c r="J1434" s="210"/>
      <c r="K1434" s="210"/>
      <c r="L1434" s="211"/>
    </row>
    <row r="1435" spans="1:12" x14ac:dyDescent="0.25">
      <c r="A1435" s="273" t="s">
        <v>10</v>
      </c>
      <c r="B1435" s="281" t="s">
        <v>11</v>
      </c>
      <c r="C1435" s="281"/>
      <c r="D1435" s="281"/>
      <c r="E1435" s="281"/>
      <c r="F1435" s="281" t="s">
        <v>12</v>
      </c>
      <c r="G1435" s="283" t="s">
        <v>13</v>
      </c>
      <c r="H1435" s="259">
        <v>2026</v>
      </c>
      <c r="I1435" s="259">
        <v>2027</v>
      </c>
      <c r="J1435" s="259">
        <v>2028</v>
      </c>
      <c r="K1435" s="259">
        <v>2029</v>
      </c>
      <c r="L1435" s="261" t="s">
        <v>14</v>
      </c>
    </row>
    <row r="1436" spans="1:12" x14ac:dyDescent="0.25">
      <c r="A1436" s="274"/>
      <c r="B1436" s="336"/>
      <c r="C1436" s="336"/>
      <c r="D1436" s="336"/>
      <c r="E1436" s="336"/>
      <c r="F1436" s="282"/>
      <c r="G1436" s="284"/>
      <c r="H1436" s="285"/>
      <c r="I1436" s="260"/>
      <c r="J1436" s="260"/>
      <c r="K1436" s="260"/>
      <c r="L1436" s="262"/>
    </row>
    <row r="1437" spans="1:12" x14ac:dyDescent="0.25">
      <c r="A1437" s="106" t="s">
        <v>34</v>
      </c>
      <c r="B1437" s="107" t="s">
        <v>16</v>
      </c>
      <c r="C1437" s="253" t="s">
        <v>505</v>
      </c>
      <c r="D1437" s="253"/>
      <c r="E1437" s="253"/>
      <c r="F1437" s="108"/>
      <c r="G1437" s="108" t="s">
        <v>17</v>
      </c>
      <c r="H1437" s="109">
        <v>1</v>
      </c>
      <c r="I1437" s="109">
        <v>1</v>
      </c>
      <c r="J1437" s="109">
        <v>1</v>
      </c>
      <c r="K1437" s="109">
        <v>1</v>
      </c>
      <c r="L1437" s="129">
        <f>SUM(H1437:K1437)</f>
        <v>4</v>
      </c>
    </row>
    <row r="1438" spans="1:12" x14ac:dyDescent="0.25">
      <c r="A1438" s="111"/>
      <c r="B1438" s="112" t="s">
        <v>18</v>
      </c>
      <c r="C1438" s="254" t="s">
        <v>79</v>
      </c>
      <c r="D1438" s="254"/>
      <c r="E1438" s="254"/>
      <c r="F1438" s="108"/>
      <c r="G1438" s="108" t="s">
        <v>20</v>
      </c>
      <c r="H1438" s="118">
        <v>45000</v>
      </c>
      <c r="I1438" s="118">
        <v>55000</v>
      </c>
      <c r="J1438" s="118">
        <v>55000</v>
      </c>
      <c r="K1438" s="118">
        <v>55000</v>
      </c>
      <c r="L1438" s="124">
        <f>SUM(H1438:K1438)</f>
        <v>210000</v>
      </c>
    </row>
    <row r="1439" spans="1:12" x14ac:dyDescent="0.25">
      <c r="A1439" s="111"/>
      <c r="B1439" s="107" t="s">
        <v>21</v>
      </c>
      <c r="C1439" s="254" t="s">
        <v>193</v>
      </c>
      <c r="D1439" s="254"/>
      <c r="E1439" s="254"/>
      <c r="F1439" s="108"/>
      <c r="G1439" s="108"/>
      <c r="H1439" s="114"/>
      <c r="I1439" s="114"/>
      <c r="J1439" s="114"/>
      <c r="K1439" s="114"/>
      <c r="L1439" s="124"/>
    </row>
    <row r="1440" spans="1:12" x14ac:dyDescent="0.25">
      <c r="A1440" s="111"/>
      <c r="B1440" s="112" t="s">
        <v>22</v>
      </c>
      <c r="C1440" s="255" t="s">
        <v>194</v>
      </c>
      <c r="D1440" s="255"/>
      <c r="E1440" s="255"/>
      <c r="F1440" s="108"/>
      <c r="G1440" s="115"/>
      <c r="H1440" s="116"/>
      <c r="I1440" s="116"/>
      <c r="J1440" s="116"/>
      <c r="K1440" s="116"/>
      <c r="L1440" s="131"/>
    </row>
    <row r="1441" spans="1:12" x14ac:dyDescent="0.25">
      <c r="A1441" s="106" t="s">
        <v>15</v>
      </c>
      <c r="B1441" s="107" t="s">
        <v>16</v>
      </c>
      <c r="C1441" s="253" t="s">
        <v>463</v>
      </c>
      <c r="D1441" s="253"/>
      <c r="E1441" s="253"/>
      <c r="F1441" s="108"/>
      <c r="G1441" s="108" t="s">
        <v>17</v>
      </c>
      <c r="H1441" s="109">
        <v>1</v>
      </c>
      <c r="I1441" s="109">
        <v>1</v>
      </c>
      <c r="J1441" s="109">
        <v>1</v>
      </c>
      <c r="K1441" s="109">
        <v>1</v>
      </c>
      <c r="L1441" s="129">
        <f>SUM(H1441:K1441)</f>
        <v>4</v>
      </c>
    </row>
    <row r="1442" spans="1:12" x14ac:dyDescent="0.25">
      <c r="A1442" s="111"/>
      <c r="B1442" s="112" t="s">
        <v>18</v>
      </c>
      <c r="C1442" s="254" t="s">
        <v>195</v>
      </c>
      <c r="D1442" s="254"/>
      <c r="E1442" s="254"/>
      <c r="F1442" s="108"/>
      <c r="G1442" s="108" t="s">
        <v>20</v>
      </c>
      <c r="H1442" s="118">
        <f>60000-H1446</f>
        <v>28000</v>
      </c>
      <c r="I1442" s="118">
        <f t="shared" ref="I1442:K1442" si="8">60000-I1446</f>
        <v>28000</v>
      </c>
      <c r="J1442" s="118">
        <f t="shared" si="8"/>
        <v>28000</v>
      </c>
      <c r="K1442" s="118">
        <f t="shared" si="8"/>
        <v>28000</v>
      </c>
      <c r="L1442" s="124">
        <f>SUM(H1442:K1442)</f>
        <v>112000</v>
      </c>
    </row>
    <row r="1443" spans="1:12" x14ac:dyDescent="0.25">
      <c r="A1443" s="111"/>
      <c r="B1443" s="107" t="s">
        <v>21</v>
      </c>
      <c r="C1443" s="254" t="s">
        <v>193</v>
      </c>
      <c r="D1443" s="254"/>
      <c r="E1443" s="254"/>
      <c r="F1443" s="108"/>
      <c r="G1443" s="108"/>
      <c r="H1443" s="114"/>
      <c r="I1443" s="114"/>
      <c r="J1443" s="114"/>
      <c r="K1443" s="114"/>
      <c r="L1443" s="124"/>
    </row>
    <row r="1444" spans="1:12" x14ac:dyDescent="0.25">
      <c r="A1444" s="111"/>
      <c r="B1444" s="112" t="s">
        <v>22</v>
      </c>
      <c r="C1444" s="255" t="s">
        <v>194</v>
      </c>
      <c r="D1444" s="255"/>
      <c r="E1444" s="255"/>
      <c r="F1444" s="108"/>
      <c r="G1444" s="115"/>
      <c r="H1444" s="116"/>
      <c r="I1444" s="116"/>
      <c r="J1444" s="116"/>
      <c r="K1444" s="116"/>
      <c r="L1444" s="131"/>
    </row>
    <row r="1445" spans="1:12" x14ac:dyDescent="0.25">
      <c r="A1445" s="106" t="s">
        <v>34</v>
      </c>
      <c r="B1445" s="107" t="s">
        <v>16</v>
      </c>
      <c r="C1445" s="253" t="s">
        <v>524</v>
      </c>
      <c r="D1445" s="253"/>
      <c r="E1445" s="253"/>
      <c r="F1445" s="108"/>
      <c r="G1445" s="108" t="s">
        <v>17</v>
      </c>
      <c r="H1445" s="109">
        <v>1</v>
      </c>
      <c r="I1445" s="109">
        <v>1</v>
      </c>
      <c r="J1445" s="109">
        <v>1</v>
      </c>
      <c r="K1445" s="109">
        <v>1</v>
      </c>
      <c r="L1445" s="129">
        <f>SUM(H1445:K1445)</f>
        <v>4</v>
      </c>
    </row>
    <row r="1446" spans="1:12" x14ac:dyDescent="0.25">
      <c r="A1446" s="111"/>
      <c r="B1446" s="112" t="s">
        <v>18</v>
      </c>
      <c r="C1446" s="254" t="s">
        <v>525</v>
      </c>
      <c r="D1446" s="254"/>
      <c r="E1446" s="254"/>
      <c r="F1446" s="108"/>
      <c r="G1446" s="108" t="s">
        <v>20</v>
      </c>
      <c r="H1446" s="118">
        <v>32000</v>
      </c>
      <c r="I1446" s="541">
        <v>32000</v>
      </c>
      <c r="J1446" s="541">
        <v>32000</v>
      </c>
      <c r="K1446" s="541">
        <v>32000</v>
      </c>
      <c r="L1446" s="124">
        <f>SUM(H1446:K1446)</f>
        <v>128000</v>
      </c>
    </row>
    <row r="1447" spans="1:12" x14ac:dyDescent="0.25">
      <c r="A1447" s="111"/>
      <c r="B1447" s="107" t="s">
        <v>21</v>
      </c>
      <c r="C1447" s="254" t="s">
        <v>193</v>
      </c>
      <c r="D1447" s="254"/>
      <c r="E1447" s="254"/>
      <c r="F1447" s="108"/>
      <c r="G1447" s="108"/>
      <c r="H1447" s="114"/>
      <c r="I1447" s="114"/>
      <c r="J1447" s="114"/>
      <c r="K1447" s="114"/>
      <c r="L1447" s="124"/>
    </row>
    <row r="1448" spans="1:12" x14ac:dyDescent="0.25">
      <c r="A1448" s="111"/>
      <c r="B1448" s="112" t="s">
        <v>22</v>
      </c>
      <c r="C1448" s="255" t="s">
        <v>194</v>
      </c>
      <c r="D1448" s="255"/>
      <c r="E1448" s="255"/>
      <c r="F1448" s="108"/>
      <c r="G1448" s="115"/>
      <c r="H1448" s="116"/>
      <c r="I1448" s="116"/>
      <c r="J1448" s="116"/>
      <c r="K1448" s="116"/>
      <c r="L1448" s="131"/>
    </row>
    <row r="1449" spans="1:12" x14ac:dyDescent="0.25">
      <c r="A1449" s="106"/>
      <c r="B1449" s="107" t="s">
        <v>16</v>
      </c>
      <c r="C1449" s="253"/>
      <c r="D1449" s="253"/>
      <c r="E1449" s="253"/>
      <c r="F1449" s="108"/>
      <c r="G1449" s="108" t="s">
        <v>17</v>
      </c>
      <c r="H1449" s="109"/>
      <c r="I1449" s="109"/>
      <c r="J1449" s="109"/>
      <c r="K1449" s="109"/>
      <c r="L1449" s="129"/>
    </row>
    <row r="1450" spans="1:12" x14ac:dyDescent="0.25">
      <c r="A1450" s="111"/>
      <c r="B1450" s="112" t="s">
        <v>18</v>
      </c>
      <c r="C1450" s="254"/>
      <c r="D1450" s="254"/>
      <c r="E1450" s="254"/>
      <c r="F1450" s="108"/>
      <c r="G1450" s="108" t="s">
        <v>20</v>
      </c>
      <c r="H1450" s="114"/>
      <c r="I1450" s="114"/>
      <c r="J1450" s="114"/>
      <c r="K1450" s="114"/>
      <c r="L1450" s="124"/>
    </row>
    <row r="1451" spans="1:12" x14ac:dyDescent="0.25">
      <c r="A1451" s="111"/>
      <c r="B1451" s="107" t="s">
        <v>21</v>
      </c>
      <c r="C1451" s="254"/>
      <c r="D1451" s="254"/>
      <c r="E1451" s="254"/>
      <c r="F1451" s="108"/>
      <c r="G1451" s="108"/>
      <c r="H1451" s="114"/>
      <c r="I1451" s="114"/>
      <c r="J1451" s="114"/>
      <c r="K1451" s="114"/>
      <c r="L1451" s="124"/>
    </row>
    <row r="1452" spans="1:12" x14ac:dyDescent="0.25">
      <c r="A1452" s="111"/>
      <c r="B1452" s="112" t="s">
        <v>22</v>
      </c>
      <c r="C1452" s="255"/>
      <c r="D1452" s="255"/>
      <c r="E1452" s="255"/>
      <c r="F1452" s="108"/>
      <c r="G1452" s="115"/>
      <c r="H1452" s="116"/>
      <c r="I1452" s="116"/>
      <c r="J1452" s="116"/>
      <c r="K1452" s="116"/>
      <c r="L1452" s="131"/>
    </row>
    <row r="1453" spans="1:12" x14ac:dyDescent="0.25">
      <c r="A1453" s="106"/>
      <c r="B1453" s="107" t="s">
        <v>16</v>
      </c>
      <c r="C1453" s="253"/>
      <c r="D1453" s="253"/>
      <c r="E1453" s="253"/>
      <c r="F1453" s="108"/>
      <c r="G1453" s="108" t="s">
        <v>17</v>
      </c>
      <c r="H1453" s="109"/>
      <c r="I1453" s="109"/>
      <c r="J1453" s="109"/>
      <c r="K1453" s="109"/>
      <c r="L1453" s="129"/>
    </row>
    <row r="1454" spans="1:12" x14ac:dyDescent="0.25">
      <c r="A1454" s="111"/>
      <c r="B1454" s="112" t="s">
        <v>18</v>
      </c>
      <c r="C1454" s="254"/>
      <c r="D1454" s="254"/>
      <c r="E1454" s="254"/>
      <c r="F1454" s="108"/>
      <c r="G1454" s="108" t="s">
        <v>20</v>
      </c>
      <c r="H1454" s="114"/>
      <c r="I1454" s="114"/>
      <c r="J1454" s="114"/>
      <c r="K1454" s="114"/>
      <c r="L1454" s="124"/>
    </row>
    <row r="1455" spans="1:12" x14ac:dyDescent="0.25">
      <c r="A1455" s="111"/>
      <c r="B1455" s="107" t="s">
        <v>21</v>
      </c>
      <c r="C1455" s="254"/>
      <c r="D1455" s="254"/>
      <c r="E1455" s="254"/>
      <c r="F1455" s="108"/>
      <c r="G1455" s="108"/>
      <c r="H1455" s="114"/>
      <c r="I1455" s="114"/>
      <c r="J1455" s="114"/>
      <c r="K1455" s="114"/>
      <c r="L1455" s="124"/>
    </row>
    <row r="1456" spans="1:12" x14ac:dyDescent="0.25">
      <c r="A1456" s="111"/>
      <c r="B1456" s="112" t="s">
        <v>22</v>
      </c>
      <c r="C1456" s="255"/>
      <c r="D1456" s="255"/>
      <c r="E1456" s="255"/>
      <c r="F1456" s="108"/>
      <c r="G1456" s="115"/>
      <c r="H1456" s="116"/>
      <c r="I1456" s="116"/>
      <c r="J1456" s="116"/>
      <c r="K1456" s="116"/>
      <c r="L1456" s="131"/>
    </row>
    <row r="1457" spans="1:12" ht="15.75" thickBot="1" x14ac:dyDescent="0.3">
      <c r="A1457" s="522" t="s">
        <v>23</v>
      </c>
      <c r="B1457" s="523"/>
      <c r="C1457" s="523"/>
      <c r="D1457" s="523"/>
      <c r="E1457" s="523"/>
      <c r="F1457" s="524"/>
      <c r="G1457" s="524"/>
      <c r="H1457" s="524"/>
      <c r="I1457" s="524"/>
      <c r="J1457" s="524"/>
      <c r="K1457" s="524"/>
      <c r="L1457" s="525"/>
    </row>
    <row r="1458" spans="1:12" x14ac:dyDescent="0.25">
      <c r="A1458" s="1"/>
      <c r="B1458" s="1"/>
      <c r="C1458" s="1"/>
      <c r="D1458" s="1"/>
      <c r="E1458" s="1"/>
      <c r="F1458" s="88"/>
      <c r="G1458" s="88"/>
      <c r="H1458" s="88"/>
      <c r="I1458" s="88"/>
      <c r="J1458" s="88"/>
      <c r="K1458" s="88"/>
      <c r="L1458" s="88"/>
    </row>
    <row r="1459" spans="1:12" x14ac:dyDescent="0.25">
      <c r="A1459" s="312" t="s">
        <v>0</v>
      </c>
      <c r="B1459" s="332"/>
      <c r="C1459" s="332"/>
      <c r="D1459" s="332"/>
      <c r="E1459" s="332"/>
      <c r="F1459" s="332"/>
      <c r="G1459" s="332"/>
      <c r="H1459" s="332"/>
      <c r="I1459" s="332"/>
      <c r="J1459" s="332"/>
      <c r="K1459" s="332"/>
      <c r="L1459" s="332"/>
    </row>
    <row r="1460" spans="1:12" x14ac:dyDescent="0.25">
      <c r="A1460" s="286" t="s">
        <v>24</v>
      </c>
      <c r="B1460" s="286"/>
      <c r="C1460" s="286"/>
      <c r="D1460" s="286"/>
      <c r="E1460" s="286"/>
      <c r="F1460" s="286"/>
      <c r="G1460" s="286"/>
      <c r="H1460" s="286"/>
      <c r="I1460" s="286"/>
      <c r="J1460" s="286"/>
      <c r="K1460" s="286"/>
      <c r="L1460" s="286"/>
    </row>
    <row r="1461" spans="1:12" ht="15.75" thickBot="1" x14ac:dyDescent="0.3">
      <c r="A1461" s="313" t="s">
        <v>209</v>
      </c>
      <c r="B1461" s="313"/>
      <c r="C1461" s="313"/>
      <c r="D1461" s="313"/>
      <c r="E1461" s="313"/>
      <c r="F1461" s="313"/>
      <c r="G1461" s="313"/>
      <c r="H1461" s="313"/>
      <c r="I1461" s="313"/>
      <c r="J1461" s="313"/>
      <c r="K1461" s="313"/>
      <c r="L1461" s="313"/>
    </row>
    <row r="1462" spans="1:12" ht="15.75" thickBot="1" x14ac:dyDescent="0.3">
      <c r="A1462" s="286" t="s">
        <v>1</v>
      </c>
      <c r="B1462" s="286"/>
      <c r="C1462" s="314" t="s">
        <v>197</v>
      </c>
      <c r="D1462" s="315"/>
      <c r="E1462" s="315"/>
      <c r="F1462" s="315"/>
      <c r="G1462" s="315"/>
      <c r="H1462" s="315"/>
      <c r="I1462" s="315"/>
      <c r="J1462" s="315"/>
      <c r="K1462" s="315"/>
      <c r="L1462" s="316"/>
    </row>
    <row r="1463" spans="1:12" x14ac:dyDescent="0.25">
      <c r="A1463" s="286" t="s">
        <v>2</v>
      </c>
      <c r="B1463" s="286"/>
      <c r="C1463" s="317" t="s">
        <v>198</v>
      </c>
      <c r="D1463" s="318"/>
      <c r="E1463" s="318"/>
      <c r="F1463" s="318"/>
      <c r="G1463" s="318"/>
      <c r="H1463" s="318"/>
      <c r="I1463" s="318"/>
      <c r="J1463" s="318"/>
      <c r="K1463" s="318"/>
      <c r="L1463" s="319"/>
    </row>
    <row r="1464" spans="1:12" ht="15.75" thickBot="1" x14ac:dyDescent="0.3">
      <c r="A1464" s="89"/>
      <c r="B1464" s="89"/>
      <c r="C1464" s="323"/>
      <c r="D1464" s="324"/>
      <c r="E1464" s="324"/>
      <c r="F1464" s="324"/>
      <c r="G1464" s="324"/>
      <c r="H1464" s="324"/>
      <c r="I1464" s="324"/>
      <c r="J1464" s="324"/>
      <c r="K1464" s="324"/>
      <c r="L1464" s="325"/>
    </row>
    <row r="1465" spans="1:12" x14ac:dyDescent="0.25">
      <c r="A1465" s="293" t="s">
        <v>3</v>
      </c>
      <c r="B1465" s="294"/>
      <c r="C1465" s="294"/>
      <c r="D1465" s="295"/>
      <c r="E1465" s="296" t="s">
        <v>4</v>
      </c>
      <c r="F1465" s="297"/>
      <c r="G1465" s="297"/>
      <c r="H1465" s="298"/>
      <c r="I1465" s="299" t="s">
        <v>5</v>
      </c>
      <c r="J1465" s="300"/>
      <c r="K1465" s="300"/>
      <c r="L1465" s="301"/>
    </row>
    <row r="1466" spans="1:12" x14ac:dyDescent="0.25">
      <c r="A1466" s="337" t="s">
        <v>6</v>
      </c>
      <c r="B1466" s="338"/>
      <c r="C1466" s="338"/>
      <c r="D1466" s="339"/>
      <c r="E1466" s="305"/>
      <c r="F1466" s="306"/>
      <c r="G1466" s="306"/>
      <c r="H1466" s="307"/>
      <c r="I1466" s="305"/>
      <c r="J1466" s="306"/>
      <c r="K1466" s="306"/>
      <c r="L1466" s="308"/>
    </row>
    <row r="1467" spans="1:12" x14ac:dyDescent="0.25">
      <c r="A1467" s="309" t="s">
        <v>7</v>
      </c>
      <c r="B1467" s="310"/>
      <c r="C1467" s="310"/>
      <c r="D1467" s="310"/>
      <c r="E1467" s="207"/>
      <c r="F1467" s="207"/>
      <c r="G1467" s="207"/>
      <c r="H1467" s="94">
        <v>2026</v>
      </c>
      <c r="I1467" s="94">
        <v>2027</v>
      </c>
      <c r="J1467" s="94">
        <v>2028</v>
      </c>
      <c r="K1467" s="94">
        <v>2029</v>
      </c>
      <c r="L1467" s="95" t="s">
        <v>8</v>
      </c>
    </row>
    <row r="1468" spans="1:12" x14ac:dyDescent="0.25">
      <c r="A1468" s="270" t="s">
        <v>9</v>
      </c>
      <c r="B1468" s="335"/>
      <c r="C1468" s="271"/>
      <c r="D1468" s="96"/>
      <c r="E1468" s="208"/>
      <c r="F1468" s="208"/>
      <c r="G1468" s="208"/>
      <c r="H1468" s="115">
        <f>H1473+H1477</f>
        <v>275000</v>
      </c>
      <c r="I1468" s="115">
        <f>I1473+I1477</f>
        <v>285000</v>
      </c>
      <c r="J1468" s="115">
        <f>J1473+J1477</f>
        <v>300000</v>
      </c>
      <c r="K1468" s="115">
        <f>K1473+K1477</f>
        <v>310000</v>
      </c>
      <c r="L1468" s="101">
        <f>SUM(H1468:K1468)</f>
        <v>1170000</v>
      </c>
    </row>
    <row r="1469" spans="1:12" ht="15.75" thickBot="1" x14ac:dyDescent="0.3">
      <c r="A1469" s="209"/>
      <c r="B1469" s="103"/>
      <c r="C1469" s="327"/>
      <c r="D1469" s="327"/>
      <c r="E1469" s="327"/>
      <c r="F1469" s="104"/>
      <c r="G1469" s="128"/>
      <c r="H1469" s="210"/>
      <c r="I1469" s="210"/>
      <c r="J1469" s="210"/>
      <c r="K1469" s="210"/>
      <c r="L1469" s="211"/>
    </row>
    <row r="1470" spans="1:12" x14ac:dyDescent="0.25">
      <c r="A1470" s="273" t="s">
        <v>10</v>
      </c>
      <c r="B1470" s="281" t="s">
        <v>11</v>
      </c>
      <c r="C1470" s="281"/>
      <c r="D1470" s="281"/>
      <c r="E1470" s="281"/>
      <c r="F1470" s="281" t="s">
        <v>12</v>
      </c>
      <c r="G1470" s="283" t="s">
        <v>13</v>
      </c>
      <c r="H1470" s="259">
        <v>2026</v>
      </c>
      <c r="I1470" s="259">
        <v>2027</v>
      </c>
      <c r="J1470" s="259">
        <v>2028</v>
      </c>
      <c r="K1470" s="259">
        <v>2029</v>
      </c>
      <c r="L1470" s="261" t="s">
        <v>14</v>
      </c>
    </row>
    <row r="1471" spans="1:12" x14ac:dyDescent="0.25">
      <c r="A1471" s="274"/>
      <c r="B1471" s="336"/>
      <c r="C1471" s="336"/>
      <c r="D1471" s="336"/>
      <c r="E1471" s="336"/>
      <c r="F1471" s="282"/>
      <c r="G1471" s="284"/>
      <c r="H1471" s="285"/>
      <c r="I1471" s="260"/>
      <c r="J1471" s="260"/>
      <c r="K1471" s="260"/>
      <c r="L1471" s="262"/>
    </row>
    <row r="1472" spans="1:12" x14ac:dyDescent="0.25">
      <c r="A1472" s="227" t="s">
        <v>15</v>
      </c>
      <c r="B1472" s="107" t="s">
        <v>16</v>
      </c>
      <c r="C1472" s="253" t="s">
        <v>464</v>
      </c>
      <c r="D1472" s="253"/>
      <c r="E1472" s="253"/>
      <c r="F1472" s="108"/>
      <c r="G1472" s="108" t="s">
        <v>17</v>
      </c>
      <c r="H1472" s="109">
        <v>1</v>
      </c>
      <c r="I1472" s="109">
        <v>1</v>
      </c>
      <c r="J1472" s="109">
        <v>1</v>
      </c>
      <c r="K1472" s="109">
        <v>1</v>
      </c>
      <c r="L1472" s="129">
        <f>SUM(H1472:K1472)</f>
        <v>4</v>
      </c>
    </row>
    <row r="1473" spans="1:12" x14ac:dyDescent="0.25">
      <c r="A1473" s="111"/>
      <c r="B1473" s="228" t="s">
        <v>18</v>
      </c>
      <c r="C1473" s="254" t="s">
        <v>195</v>
      </c>
      <c r="D1473" s="254"/>
      <c r="E1473" s="254"/>
      <c r="F1473" s="108"/>
      <c r="G1473" s="108" t="s">
        <v>20</v>
      </c>
      <c r="H1473" s="118">
        <f>275000-H1477</f>
        <v>270000</v>
      </c>
      <c r="I1473" s="118">
        <f>285000-I1477</f>
        <v>280000</v>
      </c>
      <c r="J1473" s="118">
        <f>300000-J1477</f>
        <v>295000</v>
      </c>
      <c r="K1473" s="118">
        <f>310000-K1477</f>
        <v>305000</v>
      </c>
      <c r="L1473" s="124">
        <f>SUM(H1473:K1473)</f>
        <v>1150000</v>
      </c>
    </row>
    <row r="1474" spans="1:12" x14ac:dyDescent="0.25">
      <c r="A1474" s="111"/>
      <c r="B1474" s="208" t="s">
        <v>21</v>
      </c>
      <c r="C1474" s="254" t="s">
        <v>193</v>
      </c>
      <c r="D1474" s="254"/>
      <c r="E1474" s="254"/>
      <c r="F1474" s="108"/>
      <c r="G1474" s="108"/>
      <c r="H1474" s="114"/>
      <c r="I1474" s="114"/>
      <c r="J1474" s="114"/>
      <c r="K1474" s="114"/>
      <c r="L1474" s="124"/>
    </row>
    <row r="1475" spans="1:12" x14ac:dyDescent="0.25">
      <c r="A1475" s="111"/>
      <c r="B1475" s="228" t="s">
        <v>22</v>
      </c>
      <c r="C1475" s="255" t="s">
        <v>194</v>
      </c>
      <c r="D1475" s="255"/>
      <c r="E1475" s="255"/>
      <c r="F1475" s="108"/>
      <c r="G1475" s="115"/>
      <c r="H1475" s="116"/>
      <c r="I1475" s="116"/>
      <c r="J1475" s="116"/>
      <c r="K1475" s="116"/>
      <c r="L1475" s="131"/>
    </row>
    <row r="1476" spans="1:12" x14ac:dyDescent="0.25">
      <c r="A1476" s="229" t="s">
        <v>15</v>
      </c>
      <c r="B1476" s="107" t="s">
        <v>16</v>
      </c>
      <c r="C1476" s="253" t="s">
        <v>465</v>
      </c>
      <c r="D1476" s="253"/>
      <c r="E1476" s="253"/>
      <c r="F1476" s="108"/>
      <c r="G1476" s="108" t="s">
        <v>17</v>
      </c>
      <c r="H1476" s="109">
        <v>1</v>
      </c>
      <c r="I1476" s="109">
        <v>1</v>
      </c>
      <c r="J1476" s="109">
        <v>1</v>
      </c>
      <c r="K1476" s="109">
        <v>1</v>
      </c>
      <c r="L1476" s="129">
        <f>SUM(H1476:K1476)</f>
        <v>4</v>
      </c>
    </row>
    <row r="1477" spans="1:12" x14ac:dyDescent="0.25">
      <c r="A1477" s="111"/>
      <c r="B1477" s="112" t="s">
        <v>18</v>
      </c>
      <c r="C1477" s="254" t="s">
        <v>195</v>
      </c>
      <c r="D1477" s="254"/>
      <c r="E1477" s="254"/>
      <c r="F1477" s="108"/>
      <c r="G1477" s="108" t="s">
        <v>20</v>
      </c>
      <c r="H1477" s="118">
        <v>5000</v>
      </c>
      <c r="I1477" s="118">
        <v>5000</v>
      </c>
      <c r="J1477" s="118">
        <v>5000</v>
      </c>
      <c r="K1477" s="118">
        <v>5000</v>
      </c>
      <c r="L1477" s="124">
        <f>SUM(H1477:K1477)</f>
        <v>20000</v>
      </c>
    </row>
    <row r="1478" spans="1:12" x14ac:dyDescent="0.25">
      <c r="A1478" s="111"/>
      <c r="B1478" s="107" t="s">
        <v>21</v>
      </c>
      <c r="C1478" s="254" t="s">
        <v>193</v>
      </c>
      <c r="D1478" s="254"/>
      <c r="E1478" s="254"/>
      <c r="F1478" s="108"/>
      <c r="G1478" s="108"/>
      <c r="H1478" s="114"/>
      <c r="I1478" s="114"/>
      <c r="J1478" s="114"/>
      <c r="K1478" s="114"/>
      <c r="L1478" s="124"/>
    </row>
    <row r="1479" spans="1:12" x14ac:dyDescent="0.25">
      <c r="A1479" s="111"/>
      <c r="B1479" s="112" t="s">
        <v>22</v>
      </c>
      <c r="C1479" s="255" t="s">
        <v>194</v>
      </c>
      <c r="D1479" s="255"/>
      <c r="E1479" s="255"/>
      <c r="F1479" s="108"/>
      <c r="G1479" s="115"/>
      <c r="H1479" s="116"/>
      <c r="I1479" s="116"/>
      <c r="J1479" s="116"/>
      <c r="K1479" s="116"/>
      <c r="L1479" s="131"/>
    </row>
    <row r="1480" spans="1:12" x14ac:dyDescent="0.25">
      <c r="A1480" s="106"/>
      <c r="B1480" s="107" t="s">
        <v>16</v>
      </c>
      <c r="C1480" s="253"/>
      <c r="D1480" s="253"/>
      <c r="E1480" s="253"/>
      <c r="F1480" s="108"/>
      <c r="G1480" s="108" t="s">
        <v>17</v>
      </c>
      <c r="H1480" s="109"/>
      <c r="I1480" s="109"/>
      <c r="J1480" s="109"/>
      <c r="K1480" s="109"/>
      <c r="L1480" s="129"/>
    </row>
    <row r="1481" spans="1:12" x14ac:dyDescent="0.25">
      <c r="A1481" s="111"/>
      <c r="B1481" s="112" t="s">
        <v>18</v>
      </c>
      <c r="C1481" s="254"/>
      <c r="D1481" s="254"/>
      <c r="E1481" s="254"/>
      <c r="F1481" s="108"/>
      <c r="G1481" s="108" t="s">
        <v>20</v>
      </c>
      <c r="H1481" s="114"/>
      <c r="I1481" s="114"/>
      <c r="J1481" s="114"/>
      <c r="K1481" s="114"/>
      <c r="L1481" s="124"/>
    </row>
    <row r="1482" spans="1:12" x14ac:dyDescent="0.25">
      <c r="A1482" s="111"/>
      <c r="B1482" s="107" t="s">
        <v>21</v>
      </c>
      <c r="C1482" s="254"/>
      <c r="D1482" s="254"/>
      <c r="E1482" s="254"/>
      <c r="F1482" s="108"/>
      <c r="G1482" s="108"/>
      <c r="H1482" s="114"/>
      <c r="I1482" s="114"/>
      <c r="J1482" s="114"/>
      <c r="K1482" s="114"/>
      <c r="L1482" s="124"/>
    </row>
    <row r="1483" spans="1:12" x14ac:dyDescent="0.25">
      <c r="A1483" s="111"/>
      <c r="B1483" s="112" t="s">
        <v>22</v>
      </c>
      <c r="C1483" s="255"/>
      <c r="D1483" s="255"/>
      <c r="E1483" s="255"/>
      <c r="F1483" s="108"/>
      <c r="G1483" s="115"/>
      <c r="H1483" s="116"/>
      <c r="I1483" s="116"/>
      <c r="J1483" s="116"/>
      <c r="K1483" s="116"/>
      <c r="L1483" s="131"/>
    </row>
    <row r="1484" spans="1:12" x14ac:dyDescent="0.25">
      <c r="A1484" s="106"/>
      <c r="B1484" s="107" t="s">
        <v>16</v>
      </c>
      <c r="C1484" s="253"/>
      <c r="D1484" s="253"/>
      <c r="E1484" s="253"/>
      <c r="F1484" s="108"/>
      <c r="G1484" s="108" t="s">
        <v>17</v>
      </c>
      <c r="H1484" s="109"/>
      <c r="I1484" s="109"/>
      <c r="J1484" s="109"/>
      <c r="K1484" s="109"/>
      <c r="L1484" s="129"/>
    </row>
    <row r="1485" spans="1:12" x14ac:dyDescent="0.25">
      <c r="A1485" s="111"/>
      <c r="B1485" s="112" t="s">
        <v>18</v>
      </c>
      <c r="C1485" s="254"/>
      <c r="D1485" s="254"/>
      <c r="E1485" s="254"/>
      <c r="F1485" s="108"/>
      <c r="G1485" s="108" t="s">
        <v>20</v>
      </c>
      <c r="H1485" s="114"/>
      <c r="I1485" s="114"/>
      <c r="J1485" s="114"/>
      <c r="K1485" s="114"/>
      <c r="L1485" s="124"/>
    </row>
    <row r="1486" spans="1:12" x14ac:dyDescent="0.25">
      <c r="A1486" s="111"/>
      <c r="B1486" s="107" t="s">
        <v>21</v>
      </c>
      <c r="C1486" s="254"/>
      <c r="D1486" s="254"/>
      <c r="E1486" s="254"/>
      <c r="F1486" s="108"/>
      <c r="G1486" s="108"/>
      <c r="H1486" s="114"/>
      <c r="I1486" s="114"/>
      <c r="J1486" s="114"/>
      <c r="K1486" s="114"/>
      <c r="L1486" s="124"/>
    </row>
    <row r="1487" spans="1:12" x14ac:dyDescent="0.25">
      <c r="A1487" s="111"/>
      <c r="B1487" s="112" t="s">
        <v>22</v>
      </c>
      <c r="C1487" s="255"/>
      <c r="D1487" s="255"/>
      <c r="E1487" s="255"/>
      <c r="F1487" s="108"/>
      <c r="G1487" s="115"/>
      <c r="H1487" s="116"/>
      <c r="I1487" s="116"/>
      <c r="J1487" s="116"/>
      <c r="K1487" s="116"/>
      <c r="L1487" s="131"/>
    </row>
    <row r="1488" spans="1:12" x14ac:dyDescent="0.25">
      <c r="A1488" s="106"/>
      <c r="B1488" s="107" t="s">
        <v>16</v>
      </c>
      <c r="C1488" s="253"/>
      <c r="D1488" s="253"/>
      <c r="E1488" s="253"/>
      <c r="F1488" s="108"/>
      <c r="G1488" s="108" t="s">
        <v>17</v>
      </c>
      <c r="H1488" s="109"/>
      <c r="I1488" s="109"/>
      <c r="J1488" s="109"/>
      <c r="K1488" s="109"/>
      <c r="L1488" s="129"/>
    </row>
    <row r="1489" spans="1:12" x14ac:dyDescent="0.25">
      <c r="A1489" s="111"/>
      <c r="B1489" s="112" t="s">
        <v>18</v>
      </c>
      <c r="C1489" s="254"/>
      <c r="D1489" s="254"/>
      <c r="E1489" s="254"/>
      <c r="F1489" s="108"/>
      <c r="G1489" s="108" t="s">
        <v>20</v>
      </c>
      <c r="H1489" s="114"/>
      <c r="I1489" s="114"/>
      <c r="J1489" s="114"/>
      <c r="K1489" s="114"/>
      <c r="L1489" s="124"/>
    </row>
    <row r="1490" spans="1:12" x14ac:dyDescent="0.25">
      <c r="A1490" s="111"/>
      <c r="B1490" s="107" t="s">
        <v>21</v>
      </c>
      <c r="C1490" s="254"/>
      <c r="D1490" s="254"/>
      <c r="E1490" s="254"/>
      <c r="F1490" s="108"/>
      <c r="G1490" s="108"/>
      <c r="H1490" s="114"/>
      <c r="I1490" s="114"/>
      <c r="J1490" s="114"/>
      <c r="K1490" s="114"/>
      <c r="L1490" s="124"/>
    </row>
    <row r="1491" spans="1:12" x14ac:dyDescent="0.25">
      <c r="A1491" s="111"/>
      <c r="B1491" s="112" t="s">
        <v>22</v>
      </c>
      <c r="C1491" s="255"/>
      <c r="D1491" s="255"/>
      <c r="E1491" s="255"/>
      <c r="F1491" s="108"/>
      <c r="G1491" s="115"/>
      <c r="H1491" s="116"/>
      <c r="I1491" s="116"/>
      <c r="J1491" s="116"/>
      <c r="K1491" s="116"/>
      <c r="L1491" s="131"/>
    </row>
    <row r="1492" spans="1:12" ht="15.75" thickBot="1" x14ac:dyDescent="0.3">
      <c r="A1492" s="328" t="s">
        <v>23</v>
      </c>
      <c r="B1492" s="329"/>
      <c r="C1492" s="329"/>
      <c r="D1492" s="329"/>
      <c r="E1492" s="329"/>
      <c r="F1492" s="330"/>
      <c r="G1492" s="330"/>
      <c r="H1492" s="330"/>
      <c r="I1492" s="330"/>
      <c r="J1492" s="330"/>
      <c r="K1492" s="330"/>
      <c r="L1492" s="331"/>
    </row>
    <row r="1493" spans="1:12" x14ac:dyDescent="0.25">
      <c r="A1493" s="1"/>
      <c r="B1493" s="1"/>
      <c r="C1493" s="1"/>
      <c r="D1493" s="1"/>
      <c r="E1493" s="1"/>
      <c r="F1493" s="88"/>
      <c r="G1493" s="88"/>
      <c r="H1493" s="88"/>
      <c r="I1493" s="88"/>
      <c r="J1493" s="88"/>
      <c r="K1493" s="88"/>
      <c r="L1493" s="88"/>
    </row>
    <row r="1494" spans="1:12" x14ac:dyDescent="0.25">
      <c r="A1494" s="1"/>
      <c r="B1494" s="1"/>
      <c r="C1494" s="1"/>
      <c r="D1494" s="1"/>
      <c r="E1494" s="1"/>
      <c r="F1494" s="88"/>
      <c r="G1494" s="88"/>
      <c r="H1494" s="88"/>
      <c r="I1494" s="88"/>
      <c r="J1494" s="88"/>
      <c r="K1494" s="88"/>
      <c r="L1494" s="88"/>
    </row>
    <row r="1495" spans="1:12" x14ac:dyDescent="0.25">
      <c r="A1495" s="393" t="s">
        <v>0</v>
      </c>
      <c r="B1495" s="394"/>
      <c r="C1495" s="394"/>
      <c r="D1495" s="394"/>
      <c r="E1495" s="394"/>
      <c r="F1495" s="394"/>
      <c r="G1495" s="394"/>
      <c r="H1495" s="394"/>
      <c r="I1495" s="394"/>
      <c r="J1495" s="394"/>
      <c r="K1495" s="394"/>
      <c r="L1495" s="394"/>
    </row>
    <row r="1496" spans="1:12" x14ac:dyDescent="0.25">
      <c r="A1496" s="344" t="s">
        <v>24</v>
      </c>
      <c r="B1496" s="344"/>
      <c r="C1496" s="344"/>
      <c r="D1496" s="344"/>
      <c r="E1496" s="344"/>
      <c r="F1496" s="344"/>
      <c r="G1496" s="344"/>
      <c r="H1496" s="344"/>
      <c r="I1496" s="344"/>
      <c r="J1496" s="344"/>
      <c r="K1496" s="344"/>
      <c r="L1496" s="344"/>
    </row>
    <row r="1497" spans="1:12" ht="15.75" thickBot="1" x14ac:dyDescent="0.3">
      <c r="A1497" s="369" t="s">
        <v>523</v>
      </c>
      <c r="B1497" s="369"/>
      <c r="C1497" s="369"/>
      <c r="D1497" s="369"/>
      <c r="E1497" s="369"/>
      <c r="F1497" s="369"/>
      <c r="G1497" s="369"/>
      <c r="H1497" s="369"/>
      <c r="I1497" s="369"/>
      <c r="J1497" s="369"/>
      <c r="K1497" s="369"/>
      <c r="L1497" s="369"/>
    </row>
    <row r="1498" spans="1:12" ht="15.75" thickBot="1" x14ac:dyDescent="0.3">
      <c r="A1498" s="344" t="s">
        <v>1</v>
      </c>
      <c r="B1498" s="344"/>
      <c r="C1498" s="370" t="s">
        <v>205</v>
      </c>
      <c r="D1498" s="371"/>
      <c r="E1498" s="371"/>
      <c r="F1498" s="371"/>
      <c r="G1498" s="371"/>
      <c r="H1498" s="371"/>
      <c r="I1498" s="371"/>
      <c r="J1498" s="371"/>
      <c r="K1498" s="371"/>
      <c r="L1498" s="372"/>
    </row>
    <row r="1499" spans="1:12" x14ac:dyDescent="0.25">
      <c r="A1499" s="344" t="s">
        <v>2</v>
      </c>
      <c r="B1499" s="344"/>
      <c r="C1499" s="373" t="s">
        <v>199</v>
      </c>
      <c r="D1499" s="374"/>
      <c r="E1499" s="374"/>
      <c r="F1499" s="374"/>
      <c r="G1499" s="374"/>
      <c r="H1499" s="374"/>
      <c r="I1499" s="374"/>
      <c r="J1499" s="374"/>
      <c r="K1499" s="374"/>
      <c r="L1499" s="375"/>
    </row>
    <row r="1500" spans="1:12" x14ac:dyDescent="0.25">
      <c r="A1500" s="167"/>
      <c r="B1500" s="167"/>
      <c r="C1500" s="376"/>
      <c r="D1500" s="377"/>
      <c r="E1500" s="377"/>
      <c r="F1500" s="377"/>
      <c r="G1500" s="377"/>
      <c r="H1500" s="377"/>
      <c r="I1500" s="377"/>
      <c r="J1500" s="377"/>
      <c r="K1500" s="377"/>
      <c r="L1500" s="378"/>
    </row>
    <row r="1501" spans="1:12" x14ac:dyDescent="0.25">
      <c r="A1501" s="377"/>
      <c r="B1501" s="377"/>
      <c r="C1501" s="376"/>
      <c r="D1501" s="377"/>
      <c r="E1501" s="377"/>
      <c r="F1501" s="377"/>
      <c r="G1501" s="377"/>
      <c r="H1501" s="377"/>
      <c r="I1501" s="377"/>
      <c r="J1501" s="377"/>
      <c r="K1501" s="377"/>
      <c r="L1501" s="378"/>
    </row>
    <row r="1502" spans="1:12" ht="15.75" thickBot="1" x14ac:dyDescent="0.3">
      <c r="A1502" s="167"/>
      <c r="B1502" s="167"/>
      <c r="C1502" s="376"/>
      <c r="D1502" s="377"/>
      <c r="E1502" s="377"/>
      <c r="F1502" s="377"/>
      <c r="G1502" s="377"/>
      <c r="H1502" s="377"/>
      <c r="I1502" s="377"/>
      <c r="J1502" s="377"/>
      <c r="K1502" s="377"/>
      <c r="L1502" s="378"/>
    </row>
    <row r="1503" spans="1:12" x14ac:dyDescent="0.25">
      <c r="A1503" s="379" t="s">
        <v>3</v>
      </c>
      <c r="B1503" s="380"/>
      <c r="C1503" s="380"/>
      <c r="D1503" s="380"/>
      <c r="E1503" s="381" t="s">
        <v>4</v>
      </c>
      <c r="F1503" s="381"/>
      <c r="G1503" s="381"/>
      <c r="H1503" s="381"/>
      <c r="I1503" s="382" t="s">
        <v>5</v>
      </c>
      <c r="J1503" s="382"/>
      <c r="K1503" s="382"/>
      <c r="L1503" s="383"/>
    </row>
    <row r="1504" spans="1:12" x14ac:dyDescent="0.25">
      <c r="A1504" s="384" t="s">
        <v>6</v>
      </c>
      <c r="B1504" s="385"/>
      <c r="C1504" s="385"/>
      <c r="D1504" s="386"/>
      <c r="E1504" s="387"/>
      <c r="F1504" s="387"/>
      <c r="G1504" s="387"/>
      <c r="H1504" s="387"/>
      <c r="I1504" s="387"/>
      <c r="J1504" s="387"/>
      <c r="K1504" s="387"/>
      <c r="L1504" s="388"/>
    </row>
    <row r="1505" spans="1:12" x14ac:dyDescent="0.25">
      <c r="A1505" s="395" t="s">
        <v>7</v>
      </c>
      <c r="B1505" s="365"/>
      <c r="C1505" s="365"/>
      <c r="D1505" s="365"/>
      <c r="E1505" s="140"/>
      <c r="F1505" s="140"/>
      <c r="G1505" s="140"/>
      <c r="H1505" s="94">
        <v>2026</v>
      </c>
      <c r="I1505" s="94">
        <v>2027</v>
      </c>
      <c r="J1505" s="94">
        <v>2028</v>
      </c>
      <c r="K1505" s="94">
        <v>2029</v>
      </c>
      <c r="L1505" s="142" t="s">
        <v>8</v>
      </c>
    </row>
    <row r="1506" spans="1:12" x14ac:dyDescent="0.25">
      <c r="A1506" s="396" t="s">
        <v>9</v>
      </c>
      <c r="B1506" s="397"/>
      <c r="C1506" s="397"/>
      <c r="D1506" s="143"/>
      <c r="E1506" s="143"/>
      <c r="F1506" s="143"/>
      <c r="G1506" s="143"/>
      <c r="H1506" s="144">
        <f>H1511+H1515+H1519+H1523</f>
        <v>20000</v>
      </c>
      <c r="I1506" s="144">
        <f>I1511+I1515+I1519+I1523</f>
        <v>20000</v>
      </c>
      <c r="J1506" s="144">
        <f>J1511+J1515+J1519+J1523</f>
        <v>25000</v>
      </c>
      <c r="K1506" s="144">
        <f>K1511+K1515+K1519+K1523</f>
        <v>25000</v>
      </c>
      <c r="L1506" s="145">
        <f>SUM(H1506:K1506)</f>
        <v>90000</v>
      </c>
    </row>
    <row r="1507" spans="1:12" ht="15.75" thickBot="1" x14ac:dyDescent="0.3">
      <c r="A1507" s="182"/>
      <c r="B1507" s="183"/>
      <c r="C1507" s="398"/>
      <c r="D1507" s="398"/>
      <c r="E1507" s="398"/>
      <c r="F1507" s="184"/>
      <c r="G1507" s="184"/>
      <c r="H1507" s="183"/>
      <c r="I1507" s="183"/>
      <c r="J1507" s="183"/>
      <c r="K1507" s="183"/>
      <c r="L1507" s="185"/>
    </row>
    <row r="1508" spans="1:12" x14ac:dyDescent="0.25">
      <c r="A1508" s="464" t="s">
        <v>10</v>
      </c>
      <c r="B1508" s="465" t="s">
        <v>11</v>
      </c>
      <c r="C1508" s="465"/>
      <c r="D1508" s="465"/>
      <c r="E1508" s="465"/>
      <c r="F1508" s="465" t="s">
        <v>12</v>
      </c>
      <c r="G1508" s="466" t="s">
        <v>13</v>
      </c>
      <c r="H1508" s="259">
        <v>2026</v>
      </c>
      <c r="I1508" s="259">
        <v>2027</v>
      </c>
      <c r="J1508" s="259">
        <v>2028</v>
      </c>
      <c r="K1508" s="259">
        <v>2029</v>
      </c>
      <c r="L1508" s="468" t="s">
        <v>14</v>
      </c>
    </row>
    <row r="1509" spans="1:12" x14ac:dyDescent="0.25">
      <c r="A1509" s="363"/>
      <c r="B1509" s="365"/>
      <c r="C1509" s="365"/>
      <c r="D1509" s="365"/>
      <c r="E1509" s="365"/>
      <c r="F1509" s="366"/>
      <c r="G1509" s="368"/>
      <c r="H1509" s="285"/>
      <c r="I1509" s="260"/>
      <c r="J1509" s="260"/>
      <c r="K1509" s="260"/>
      <c r="L1509" s="361"/>
    </row>
    <row r="1510" spans="1:12" x14ac:dyDescent="0.25">
      <c r="A1510" s="150" t="s">
        <v>15</v>
      </c>
      <c r="B1510" s="151" t="s">
        <v>16</v>
      </c>
      <c r="C1510" s="326" t="s">
        <v>466</v>
      </c>
      <c r="D1510" s="326"/>
      <c r="E1510" s="326"/>
      <c r="F1510" s="152"/>
      <c r="G1510" s="152" t="s">
        <v>17</v>
      </c>
      <c r="H1510" s="153">
        <v>1</v>
      </c>
      <c r="I1510" s="153">
        <v>1</v>
      </c>
      <c r="J1510" s="153">
        <v>1</v>
      </c>
      <c r="K1510" s="153">
        <v>1</v>
      </c>
      <c r="L1510" s="154">
        <f>SUM(H1510:K1510)</f>
        <v>4</v>
      </c>
    </row>
    <row r="1511" spans="1:12" x14ac:dyDescent="0.25">
      <c r="A1511" s="155"/>
      <c r="B1511" s="156" t="s">
        <v>18</v>
      </c>
      <c r="C1511" s="333" t="s">
        <v>200</v>
      </c>
      <c r="D1511" s="333"/>
      <c r="E1511" s="333"/>
      <c r="F1511" s="152"/>
      <c r="G1511" s="152" t="s">
        <v>20</v>
      </c>
      <c r="H1511" s="137">
        <v>1000</v>
      </c>
      <c r="I1511" s="137">
        <v>1000</v>
      </c>
      <c r="J1511" s="137">
        <v>1000</v>
      </c>
      <c r="K1511" s="137">
        <v>1000</v>
      </c>
      <c r="L1511" s="142">
        <f>SUM(H1511:K1511)</f>
        <v>4000</v>
      </c>
    </row>
    <row r="1512" spans="1:12" x14ac:dyDescent="0.25">
      <c r="A1512" s="155"/>
      <c r="B1512" s="151" t="s">
        <v>21</v>
      </c>
      <c r="C1512" s="333" t="s">
        <v>201</v>
      </c>
      <c r="D1512" s="333"/>
      <c r="E1512" s="333"/>
      <c r="F1512" s="152"/>
      <c r="G1512" s="152"/>
      <c r="H1512" s="138"/>
      <c r="I1512" s="138"/>
      <c r="J1512" s="138"/>
      <c r="K1512" s="138"/>
      <c r="L1512" s="142"/>
    </row>
    <row r="1513" spans="1:12" x14ac:dyDescent="0.25">
      <c r="A1513" s="155"/>
      <c r="B1513" s="156" t="s">
        <v>22</v>
      </c>
      <c r="C1513" s="334" t="s">
        <v>202</v>
      </c>
      <c r="D1513" s="334"/>
      <c r="E1513" s="334"/>
      <c r="F1513" s="152"/>
      <c r="G1513" s="157"/>
      <c r="H1513" s="158"/>
      <c r="I1513" s="158"/>
      <c r="J1513" s="158"/>
      <c r="K1513" s="158"/>
      <c r="L1513" s="159"/>
    </row>
    <row r="1514" spans="1:12" x14ac:dyDescent="0.25">
      <c r="A1514" s="150" t="s">
        <v>34</v>
      </c>
      <c r="B1514" s="151" t="s">
        <v>16</v>
      </c>
      <c r="C1514" s="326" t="s">
        <v>507</v>
      </c>
      <c r="D1514" s="326"/>
      <c r="E1514" s="326"/>
      <c r="F1514" s="152"/>
      <c r="G1514" s="152" t="s">
        <v>17</v>
      </c>
      <c r="H1514" s="153">
        <v>1</v>
      </c>
      <c r="I1514" s="153">
        <v>1</v>
      </c>
      <c r="J1514" s="153">
        <v>1</v>
      </c>
      <c r="K1514" s="153">
        <v>1</v>
      </c>
      <c r="L1514" s="154">
        <f>SUM(H1514:K1514)</f>
        <v>4</v>
      </c>
    </row>
    <row r="1515" spans="1:12" x14ac:dyDescent="0.25">
      <c r="A1515" s="155"/>
      <c r="B1515" s="156" t="s">
        <v>18</v>
      </c>
      <c r="C1515" s="333" t="s">
        <v>35</v>
      </c>
      <c r="D1515" s="333"/>
      <c r="E1515" s="333"/>
      <c r="F1515" s="152"/>
      <c r="G1515" s="152" t="s">
        <v>20</v>
      </c>
      <c r="H1515" s="137">
        <v>1000</v>
      </c>
      <c r="I1515" s="137">
        <v>1000</v>
      </c>
      <c r="J1515" s="137">
        <v>1000</v>
      </c>
      <c r="K1515" s="137">
        <v>1000</v>
      </c>
      <c r="L1515" s="142">
        <f>SUM(H1515:K1515)</f>
        <v>4000</v>
      </c>
    </row>
    <row r="1516" spans="1:12" x14ac:dyDescent="0.25">
      <c r="A1516" s="155"/>
      <c r="B1516" s="151" t="s">
        <v>21</v>
      </c>
      <c r="C1516" s="333" t="s">
        <v>201</v>
      </c>
      <c r="D1516" s="333"/>
      <c r="E1516" s="333"/>
      <c r="F1516" s="152"/>
      <c r="G1516" s="152"/>
      <c r="H1516" s="165"/>
      <c r="I1516" s="138"/>
      <c r="J1516" s="138"/>
      <c r="K1516" s="138"/>
      <c r="L1516" s="142"/>
    </row>
    <row r="1517" spans="1:12" x14ac:dyDescent="0.25">
      <c r="A1517" s="155"/>
      <c r="B1517" s="156" t="s">
        <v>22</v>
      </c>
      <c r="C1517" s="334" t="s">
        <v>40</v>
      </c>
      <c r="D1517" s="334"/>
      <c r="E1517" s="334"/>
      <c r="F1517" s="152"/>
      <c r="G1517" s="157"/>
      <c r="H1517" s="158"/>
      <c r="I1517" s="158"/>
      <c r="J1517" s="158"/>
      <c r="K1517" s="158"/>
      <c r="L1517" s="159"/>
    </row>
    <row r="1518" spans="1:12" x14ac:dyDescent="0.25">
      <c r="A1518" s="150" t="s">
        <v>34</v>
      </c>
      <c r="B1518" s="151" t="s">
        <v>16</v>
      </c>
      <c r="C1518" s="326" t="s">
        <v>508</v>
      </c>
      <c r="D1518" s="326"/>
      <c r="E1518" s="326"/>
      <c r="F1518" s="152"/>
      <c r="G1518" s="152" t="s">
        <v>17</v>
      </c>
      <c r="H1518" s="153">
        <v>1</v>
      </c>
      <c r="I1518" s="153">
        <v>1</v>
      </c>
      <c r="J1518" s="153">
        <v>1</v>
      </c>
      <c r="K1518" s="153">
        <v>1</v>
      </c>
      <c r="L1518" s="154">
        <f>SUM(H1518:K1518)</f>
        <v>4</v>
      </c>
    </row>
    <row r="1519" spans="1:12" x14ac:dyDescent="0.25">
      <c r="A1519" s="155"/>
      <c r="B1519" s="156" t="s">
        <v>18</v>
      </c>
      <c r="C1519" s="333" t="s">
        <v>203</v>
      </c>
      <c r="D1519" s="333"/>
      <c r="E1519" s="333"/>
      <c r="F1519" s="152"/>
      <c r="G1519" s="152" t="s">
        <v>20</v>
      </c>
      <c r="H1519" s="137">
        <v>1000</v>
      </c>
      <c r="I1519" s="137">
        <v>1000</v>
      </c>
      <c r="J1519" s="137">
        <v>1000</v>
      </c>
      <c r="K1519" s="137">
        <v>1000</v>
      </c>
      <c r="L1519" s="142">
        <f>SUM(H1519:K1519)</f>
        <v>4000</v>
      </c>
    </row>
    <row r="1520" spans="1:12" x14ac:dyDescent="0.25">
      <c r="A1520" s="155"/>
      <c r="B1520" s="151" t="s">
        <v>21</v>
      </c>
      <c r="C1520" s="333" t="s">
        <v>201</v>
      </c>
      <c r="D1520" s="333"/>
      <c r="E1520" s="333"/>
      <c r="F1520" s="152"/>
      <c r="G1520" s="152"/>
      <c r="H1520" s="138"/>
      <c r="I1520" s="138"/>
      <c r="J1520" s="138"/>
      <c r="K1520" s="138"/>
      <c r="L1520" s="142"/>
    </row>
    <row r="1521" spans="1:12" x14ac:dyDescent="0.25">
      <c r="A1521" s="155"/>
      <c r="B1521" s="156" t="s">
        <v>22</v>
      </c>
      <c r="C1521" s="334" t="s">
        <v>204</v>
      </c>
      <c r="D1521" s="334"/>
      <c r="E1521" s="334"/>
      <c r="F1521" s="152"/>
      <c r="G1521" s="157"/>
      <c r="H1521" s="158"/>
      <c r="I1521" s="158"/>
      <c r="J1521" s="158"/>
      <c r="K1521" s="158"/>
      <c r="L1521" s="159"/>
    </row>
    <row r="1522" spans="1:12" x14ac:dyDescent="0.25">
      <c r="A1522" s="150" t="s">
        <v>15</v>
      </c>
      <c r="B1522" s="151" t="s">
        <v>16</v>
      </c>
      <c r="C1522" s="326" t="s">
        <v>467</v>
      </c>
      <c r="D1522" s="326"/>
      <c r="E1522" s="326"/>
      <c r="F1522" s="152"/>
      <c r="G1522" s="152" t="s">
        <v>17</v>
      </c>
      <c r="H1522" s="153">
        <v>1</v>
      </c>
      <c r="I1522" s="153">
        <v>1</v>
      </c>
      <c r="J1522" s="153">
        <v>1</v>
      </c>
      <c r="K1522" s="153">
        <v>1</v>
      </c>
      <c r="L1522" s="154">
        <f>SUM(H1522:K1522)</f>
        <v>4</v>
      </c>
    </row>
    <row r="1523" spans="1:12" x14ac:dyDescent="0.25">
      <c r="A1523" s="155"/>
      <c r="B1523" s="156" t="s">
        <v>18</v>
      </c>
      <c r="C1523" s="333" t="s">
        <v>196</v>
      </c>
      <c r="D1523" s="333"/>
      <c r="E1523" s="333"/>
      <c r="F1523" s="152"/>
      <c r="G1523" s="152" t="s">
        <v>20</v>
      </c>
      <c r="H1523" s="137">
        <f>20000-H1519-H1515-H1511</f>
        <v>17000</v>
      </c>
      <c r="I1523" s="137">
        <f t="shared" ref="I1523" si="9">20000-I1519-I1515-I1511</f>
        <v>17000</v>
      </c>
      <c r="J1523" s="137">
        <f>20000-J1519-J1515-J1511+5000</f>
        <v>22000</v>
      </c>
      <c r="K1523" s="137">
        <f>20000-K1519-K1515-K1511+5000</f>
        <v>22000</v>
      </c>
      <c r="L1523" s="142">
        <f>SUM(H1523:K1523)</f>
        <v>78000</v>
      </c>
    </row>
    <row r="1524" spans="1:12" x14ac:dyDescent="0.25">
      <c r="A1524" s="155"/>
      <c r="B1524" s="151" t="s">
        <v>21</v>
      </c>
      <c r="C1524" s="333" t="s">
        <v>201</v>
      </c>
      <c r="D1524" s="333"/>
      <c r="E1524" s="333"/>
      <c r="F1524" s="152"/>
      <c r="G1524" s="152"/>
      <c r="H1524" s="138"/>
      <c r="I1524" s="138"/>
      <c r="J1524" s="138"/>
      <c r="K1524" s="138"/>
      <c r="L1524" s="142"/>
    </row>
    <row r="1525" spans="1:12" x14ac:dyDescent="0.25">
      <c r="A1525" s="155"/>
      <c r="B1525" s="156" t="s">
        <v>22</v>
      </c>
      <c r="C1525" s="334" t="s">
        <v>202</v>
      </c>
      <c r="D1525" s="334"/>
      <c r="E1525" s="334"/>
      <c r="F1525" s="152"/>
      <c r="G1525" s="157"/>
      <c r="H1525" s="158"/>
      <c r="I1525" s="158"/>
      <c r="J1525" s="158"/>
      <c r="K1525" s="158"/>
      <c r="L1525" s="159"/>
    </row>
    <row r="1526" spans="1:12" x14ac:dyDescent="0.25">
      <c r="A1526" s="150"/>
      <c r="B1526" s="151" t="s">
        <v>16</v>
      </c>
      <c r="C1526" s="326"/>
      <c r="D1526" s="326"/>
      <c r="E1526" s="326"/>
      <c r="F1526" s="152"/>
      <c r="G1526" s="152" t="s">
        <v>17</v>
      </c>
      <c r="H1526" s="153"/>
      <c r="I1526" s="153"/>
      <c r="J1526" s="153"/>
      <c r="K1526" s="153"/>
      <c r="L1526" s="154"/>
    </row>
    <row r="1527" spans="1:12" x14ac:dyDescent="0.25">
      <c r="A1527" s="155"/>
      <c r="B1527" s="156" t="s">
        <v>18</v>
      </c>
      <c r="C1527" s="333"/>
      <c r="D1527" s="333"/>
      <c r="E1527" s="333"/>
      <c r="F1527" s="152"/>
      <c r="G1527" s="152" t="s">
        <v>20</v>
      </c>
      <c r="H1527" s="138"/>
      <c r="I1527" s="138"/>
      <c r="J1527" s="138"/>
      <c r="K1527" s="138"/>
      <c r="L1527" s="142"/>
    </row>
    <row r="1528" spans="1:12" x14ac:dyDescent="0.25">
      <c r="A1528" s="155"/>
      <c r="B1528" s="151" t="s">
        <v>21</v>
      </c>
      <c r="C1528" s="333"/>
      <c r="D1528" s="333"/>
      <c r="E1528" s="333"/>
      <c r="F1528" s="152"/>
      <c r="G1528" s="152"/>
      <c r="H1528" s="138"/>
      <c r="I1528" s="138"/>
      <c r="J1528" s="138"/>
      <c r="K1528" s="138"/>
      <c r="L1528" s="142"/>
    </row>
    <row r="1529" spans="1:12" ht="15.75" thickBot="1" x14ac:dyDescent="0.3">
      <c r="A1529" s="155"/>
      <c r="B1529" s="156" t="s">
        <v>22</v>
      </c>
      <c r="C1529" s="334"/>
      <c r="D1529" s="334"/>
      <c r="E1529" s="334"/>
      <c r="F1529" s="152"/>
      <c r="G1529" s="157"/>
      <c r="H1529" s="158"/>
      <c r="I1529" s="158"/>
      <c r="J1529" s="158"/>
      <c r="K1529" s="158"/>
      <c r="L1529" s="159"/>
    </row>
    <row r="1530" spans="1:12" ht="15.75" thickBot="1" x14ac:dyDescent="0.3">
      <c r="A1530" s="402" t="s">
        <v>72</v>
      </c>
      <c r="B1530" s="403"/>
      <c r="C1530" s="403"/>
      <c r="D1530" s="403"/>
      <c r="E1530" s="403"/>
      <c r="F1530" s="404"/>
      <c r="G1530" s="404"/>
      <c r="H1530" s="404"/>
      <c r="I1530" s="404"/>
      <c r="J1530" s="404"/>
      <c r="K1530" s="404"/>
      <c r="L1530" s="405"/>
    </row>
    <row r="1531" spans="1:12" x14ac:dyDescent="0.25">
      <c r="A1531" s="88"/>
      <c r="B1531" s="88"/>
      <c r="C1531" s="88"/>
      <c r="D1531" s="88"/>
      <c r="E1531" s="88"/>
      <c r="F1531" s="88"/>
      <c r="G1531" s="88"/>
      <c r="H1531" s="88"/>
      <c r="I1531" s="88"/>
      <c r="J1531" s="88"/>
      <c r="K1531" s="88"/>
      <c r="L1531" s="88"/>
    </row>
    <row r="1532" spans="1:12" x14ac:dyDescent="0.25">
      <c r="A1532" s="312" t="s">
        <v>0</v>
      </c>
      <c r="B1532" s="312"/>
      <c r="C1532" s="312"/>
      <c r="D1532" s="312"/>
      <c r="E1532" s="312"/>
      <c r="F1532" s="312"/>
      <c r="G1532" s="312"/>
      <c r="H1532" s="312"/>
      <c r="I1532" s="312"/>
      <c r="J1532" s="312"/>
      <c r="K1532" s="312"/>
      <c r="L1532" s="312"/>
    </row>
    <row r="1533" spans="1:12" x14ac:dyDescent="0.25">
      <c r="A1533" s="286" t="s">
        <v>24</v>
      </c>
      <c r="B1533" s="286"/>
      <c r="C1533" s="286"/>
      <c r="D1533" s="286"/>
      <c r="E1533" s="286"/>
      <c r="F1533" s="286"/>
      <c r="G1533" s="286"/>
      <c r="H1533" s="286"/>
      <c r="I1533" s="286"/>
      <c r="J1533" s="286"/>
      <c r="K1533" s="286"/>
      <c r="L1533" s="286"/>
    </row>
    <row r="1534" spans="1:12" ht="15.75" thickBot="1" x14ac:dyDescent="0.3">
      <c r="A1534" s="313" t="s">
        <v>206</v>
      </c>
      <c r="B1534" s="313"/>
      <c r="C1534" s="313"/>
      <c r="D1534" s="313"/>
      <c r="E1534" s="313"/>
      <c r="F1534" s="313"/>
      <c r="G1534" s="313"/>
      <c r="H1534" s="313"/>
      <c r="I1534" s="313"/>
      <c r="J1534" s="313"/>
      <c r="K1534" s="313"/>
      <c r="L1534" s="313"/>
    </row>
    <row r="1535" spans="1:12" ht="15.75" thickBot="1" x14ac:dyDescent="0.3">
      <c r="A1535" s="286" t="s">
        <v>1</v>
      </c>
      <c r="B1535" s="286"/>
      <c r="C1535" s="314" t="s">
        <v>207</v>
      </c>
      <c r="D1535" s="315"/>
      <c r="E1535" s="315"/>
      <c r="F1535" s="315"/>
      <c r="G1535" s="315"/>
      <c r="H1535" s="315"/>
      <c r="I1535" s="315"/>
      <c r="J1535" s="315"/>
      <c r="K1535" s="315"/>
      <c r="L1535" s="316"/>
    </row>
    <row r="1536" spans="1:12" x14ac:dyDescent="0.25">
      <c r="A1536" s="286" t="s">
        <v>2</v>
      </c>
      <c r="B1536" s="286"/>
      <c r="C1536" s="317" t="s">
        <v>208</v>
      </c>
      <c r="D1536" s="318"/>
      <c r="E1536" s="318"/>
      <c r="F1536" s="318"/>
      <c r="G1536" s="318"/>
      <c r="H1536" s="318"/>
      <c r="I1536" s="318"/>
      <c r="J1536" s="318"/>
      <c r="K1536" s="318"/>
      <c r="L1536" s="319"/>
    </row>
    <row r="1537" spans="1:12" ht="15.75" thickBot="1" x14ac:dyDescent="0.3">
      <c r="A1537" s="135"/>
      <c r="B1537" s="135"/>
      <c r="C1537" s="323"/>
      <c r="D1537" s="324"/>
      <c r="E1537" s="324"/>
      <c r="F1537" s="324"/>
      <c r="G1537" s="324"/>
      <c r="H1537" s="324"/>
      <c r="I1537" s="324"/>
      <c r="J1537" s="324"/>
      <c r="K1537" s="324"/>
      <c r="L1537" s="325"/>
    </row>
    <row r="1538" spans="1:12" x14ac:dyDescent="0.25">
      <c r="A1538" s="293" t="s">
        <v>3</v>
      </c>
      <c r="B1538" s="294"/>
      <c r="C1538" s="294"/>
      <c r="D1538" s="295"/>
      <c r="E1538" s="296" t="s">
        <v>4</v>
      </c>
      <c r="F1538" s="297"/>
      <c r="G1538" s="297"/>
      <c r="H1538" s="298"/>
      <c r="I1538" s="299" t="s">
        <v>5</v>
      </c>
      <c r="J1538" s="300"/>
      <c r="K1538" s="300"/>
      <c r="L1538" s="301"/>
    </row>
    <row r="1539" spans="1:12" x14ac:dyDescent="0.25">
      <c r="A1539" s="302" t="s">
        <v>6</v>
      </c>
      <c r="B1539" s="303"/>
      <c r="C1539" s="303"/>
      <c r="D1539" s="304"/>
      <c r="E1539" s="305"/>
      <c r="F1539" s="306"/>
      <c r="G1539" s="306"/>
      <c r="H1539" s="307"/>
      <c r="I1539" s="305"/>
      <c r="J1539" s="306"/>
      <c r="K1539" s="306"/>
      <c r="L1539" s="308"/>
    </row>
    <row r="1540" spans="1:12" x14ac:dyDescent="0.25">
      <c r="A1540" s="309" t="s">
        <v>7</v>
      </c>
      <c r="B1540" s="310"/>
      <c r="C1540" s="310"/>
      <c r="D1540" s="310"/>
      <c r="E1540" s="207"/>
      <c r="F1540" s="207"/>
      <c r="G1540" s="207"/>
      <c r="H1540" s="94">
        <v>2026</v>
      </c>
      <c r="I1540" s="94">
        <v>2027</v>
      </c>
      <c r="J1540" s="94">
        <v>2028</v>
      </c>
      <c r="K1540" s="94">
        <v>2029</v>
      </c>
      <c r="L1540" s="95" t="s">
        <v>8</v>
      </c>
    </row>
    <row r="1541" spans="1:12" x14ac:dyDescent="0.25">
      <c r="A1541" s="270" t="s">
        <v>9</v>
      </c>
      <c r="B1541" s="271"/>
      <c r="C1541" s="271"/>
      <c r="D1541" s="96"/>
      <c r="E1541" s="208"/>
      <c r="F1541" s="208"/>
      <c r="G1541" s="208"/>
      <c r="H1541" s="115">
        <f>H1546+H1550+H1554</f>
        <v>1807263.2</v>
      </c>
      <c r="I1541" s="115">
        <f>I1546+I1550+I1554</f>
        <v>1855420.81</v>
      </c>
      <c r="J1541" s="115">
        <f>J1546+J1550+J1554</f>
        <v>1888967.22</v>
      </c>
      <c r="K1541" s="115">
        <f>K1546+K1550+K1554</f>
        <v>1921058.06</v>
      </c>
      <c r="L1541" s="101">
        <f>SUM(H1541:K1541)</f>
        <v>7472709.2899999991</v>
      </c>
    </row>
    <row r="1542" spans="1:12" ht="15.75" thickBot="1" x14ac:dyDescent="0.3">
      <c r="A1542" s="212"/>
      <c r="B1542" s="213"/>
      <c r="C1542" s="272"/>
      <c r="D1542" s="272"/>
      <c r="E1542" s="272"/>
      <c r="F1542" s="214"/>
      <c r="G1542" s="215"/>
      <c r="H1542" s="216"/>
      <c r="I1542" s="216"/>
      <c r="J1542" s="216"/>
      <c r="K1542" s="216"/>
      <c r="L1542" s="217"/>
    </row>
    <row r="1543" spans="1:12" x14ac:dyDescent="0.25">
      <c r="A1543" s="273" t="s">
        <v>10</v>
      </c>
      <c r="B1543" s="275" t="s">
        <v>11</v>
      </c>
      <c r="C1543" s="276"/>
      <c r="D1543" s="276"/>
      <c r="E1543" s="277"/>
      <c r="F1543" s="281" t="s">
        <v>12</v>
      </c>
      <c r="G1543" s="283" t="s">
        <v>13</v>
      </c>
      <c r="H1543" s="259">
        <v>2026</v>
      </c>
      <c r="I1543" s="259">
        <v>2027</v>
      </c>
      <c r="J1543" s="259">
        <v>2028</v>
      </c>
      <c r="K1543" s="259">
        <v>2029</v>
      </c>
      <c r="L1543" s="261" t="s">
        <v>14</v>
      </c>
    </row>
    <row r="1544" spans="1:12" x14ac:dyDescent="0.25">
      <c r="A1544" s="274"/>
      <c r="B1544" s="278"/>
      <c r="C1544" s="279"/>
      <c r="D1544" s="279"/>
      <c r="E1544" s="280"/>
      <c r="F1544" s="282"/>
      <c r="G1544" s="284"/>
      <c r="H1544" s="285"/>
      <c r="I1544" s="260"/>
      <c r="J1544" s="260"/>
      <c r="K1544" s="260"/>
      <c r="L1544" s="262"/>
    </row>
    <row r="1545" spans="1:12" x14ac:dyDescent="0.25">
      <c r="A1545" s="106" t="s">
        <v>62</v>
      </c>
      <c r="B1545" s="107" t="s">
        <v>16</v>
      </c>
      <c r="C1545" s="253" t="s">
        <v>443</v>
      </c>
      <c r="D1545" s="253"/>
      <c r="E1545" s="253"/>
      <c r="F1545" s="108"/>
      <c r="G1545" s="108" t="s">
        <v>17</v>
      </c>
      <c r="H1545" s="109">
        <v>1</v>
      </c>
      <c r="I1545" s="109">
        <v>1</v>
      </c>
      <c r="J1545" s="109">
        <v>1</v>
      </c>
      <c r="K1545" s="109">
        <v>1</v>
      </c>
      <c r="L1545" s="129">
        <f>SUM(H1545:K1545)</f>
        <v>4</v>
      </c>
    </row>
    <row r="1546" spans="1:12" x14ac:dyDescent="0.25">
      <c r="A1546" s="111"/>
      <c r="B1546" s="112" t="s">
        <v>18</v>
      </c>
      <c r="C1546" s="254"/>
      <c r="D1546" s="254"/>
      <c r="E1546" s="254"/>
      <c r="F1546" s="108"/>
      <c r="G1546" s="108" t="s">
        <v>20</v>
      </c>
      <c r="H1546" s="542">
        <v>970000</v>
      </c>
      <c r="I1546" s="542">
        <v>980000</v>
      </c>
      <c r="J1546" s="542">
        <v>980000</v>
      </c>
      <c r="K1546" s="542">
        <v>990000</v>
      </c>
      <c r="L1546" s="124">
        <f>H1546+I1546+J1546+K1546</f>
        <v>3920000</v>
      </c>
    </row>
    <row r="1547" spans="1:12" x14ac:dyDescent="0.25">
      <c r="A1547" s="111"/>
      <c r="B1547" s="107" t="s">
        <v>21</v>
      </c>
      <c r="C1547" s="254" t="s">
        <v>63</v>
      </c>
      <c r="D1547" s="254"/>
      <c r="E1547" s="254"/>
      <c r="F1547" s="108"/>
      <c r="G1547" s="108"/>
      <c r="H1547" s="114"/>
      <c r="I1547" s="114"/>
      <c r="J1547" s="114"/>
      <c r="K1547" s="114"/>
      <c r="L1547" s="124"/>
    </row>
    <row r="1548" spans="1:12" x14ac:dyDescent="0.25">
      <c r="A1548" s="111"/>
      <c r="B1548" s="112" t="s">
        <v>22</v>
      </c>
      <c r="C1548" s="255" t="s">
        <v>64</v>
      </c>
      <c r="D1548" s="255"/>
      <c r="E1548" s="255"/>
      <c r="F1548" s="108"/>
      <c r="G1548" s="115"/>
      <c r="H1548" s="116"/>
      <c r="I1548" s="116"/>
      <c r="J1548" s="116"/>
      <c r="K1548" s="116"/>
      <c r="L1548" s="131"/>
    </row>
    <row r="1549" spans="1:12" x14ac:dyDescent="0.25">
      <c r="A1549" s="106" t="s">
        <v>62</v>
      </c>
      <c r="B1549" s="107" t="s">
        <v>16</v>
      </c>
      <c r="C1549" s="253" t="s">
        <v>444</v>
      </c>
      <c r="D1549" s="253"/>
      <c r="E1549" s="253"/>
      <c r="F1549" s="108"/>
      <c r="G1549" s="108" t="s">
        <v>17</v>
      </c>
      <c r="H1549" s="109">
        <v>1</v>
      </c>
      <c r="I1549" s="109">
        <v>1</v>
      </c>
      <c r="J1549" s="109">
        <v>1</v>
      </c>
      <c r="K1549" s="109">
        <v>1</v>
      </c>
      <c r="L1549" s="129">
        <f>SUM(H1549:K1549)</f>
        <v>4</v>
      </c>
    </row>
    <row r="1550" spans="1:12" x14ac:dyDescent="0.25">
      <c r="A1550" s="111"/>
      <c r="B1550" s="112" t="s">
        <v>18</v>
      </c>
      <c r="C1550" s="254"/>
      <c r="D1550" s="254"/>
      <c r="E1550" s="254"/>
      <c r="F1550" s="108"/>
      <c r="G1550" s="108" t="s">
        <v>20</v>
      </c>
      <c r="H1550" s="118">
        <v>456689.02</v>
      </c>
      <c r="I1550" s="118">
        <v>477502.26</v>
      </c>
      <c r="J1550" s="118">
        <v>495800.3</v>
      </c>
      <c r="K1550" s="118">
        <v>507849.85</v>
      </c>
      <c r="L1550" s="124">
        <f>H1550+I1550+J1550+K1550</f>
        <v>1937841.4300000002</v>
      </c>
    </row>
    <row r="1551" spans="1:12" x14ac:dyDescent="0.25">
      <c r="A1551" s="111"/>
      <c r="B1551" s="107" t="s">
        <v>21</v>
      </c>
      <c r="C1551" s="254" t="s">
        <v>63</v>
      </c>
      <c r="D1551" s="254"/>
      <c r="E1551" s="254"/>
      <c r="F1551" s="108"/>
      <c r="G1551" s="108"/>
      <c r="H1551" s="114"/>
      <c r="I1551" s="114"/>
      <c r="J1551" s="114"/>
      <c r="K1551" s="114"/>
      <c r="L1551" s="124"/>
    </row>
    <row r="1552" spans="1:12" x14ac:dyDescent="0.25">
      <c r="A1552" s="111"/>
      <c r="B1552" s="112" t="s">
        <v>22</v>
      </c>
      <c r="C1552" s="255" t="s">
        <v>64</v>
      </c>
      <c r="D1552" s="255"/>
      <c r="E1552" s="255"/>
      <c r="F1552" s="108"/>
      <c r="G1552" s="115"/>
      <c r="H1552" s="116"/>
      <c r="I1552" s="116"/>
      <c r="J1552" s="116"/>
      <c r="K1552" s="116"/>
      <c r="L1552" s="131"/>
    </row>
    <row r="1553" spans="1:12" x14ac:dyDescent="0.25">
      <c r="A1553" s="106" t="s">
        <v>62</v>
      </c>
      <c r="B1553" s="107" t="s">
        <v>16</v>
      </c>
      <c r="C1553" s="253" t="s">
        <v>445</v>
      </c>
      <c r="D1553" s="253"/>
      <c r="E1553" s="253"/>
      <c r="F1553" s="108"/>
      <c r="G1553" s="108" t="s">
        <v>17</v>
      </c>
      <c r="H1553" s="109">
        <v>1</v>
      </c>
      <c r="I1553" s="109">
        <v>1</v>
      </c>
      <c r="J1553" s="109">
        <v>1</v>
      </c>
      <c r="K1553" s="109">
        <v>1</v>
      </c>
      <c r="L1553" s="129">
        <f>SUM(H1553:K1553)</f>
        <v>4</v>
      </c>
    </row>
    <row r="1554" spans="1:12" x14ac:dyDescent="0.25">
      <c r="A1554" s="111"/>
      <c r="B1554" s="112" t="s">
        <v>18</v>
      </c>
      <c r="C1554" s="254"/>
      <c r="D1554" s="254"/>
      <c r="E1554" s="254"/>
      <c r="F1554" s="108"/>
      <c r="G1554" s="108" t="s">
        <v>20</v>
      </c>
      <c r="H1554" s="118">
        <v>380574.18</v>
      </c>
      <c r="I1554" s="118">
        <v>397918.55</v>
      </c>
      <c r="J1554" s="118">
        <v>413166.92</v>
      </c>
      <c r="K1554" s="118">
        <v>423208.21</v>
      </c>
      <c r="L1554" s="124">
        <f>H1554+I1554+J1554+K1554</f>
        <v>1614867.8599999999</v>
      </c>
    </row>
    <row r="1555" spans="1:12" x14ac:dyDescent="0.25">
      <c r="A1555" s="111"/>
      <c r="B1555" s="107" t="s">
        <v>21</v>
      </c>
      <c r="C1555" s="254" t="s">
        <v>63</v>
      </c>
      <c r="D1555" s="254"/>
      <c r="E1555" s="254"/>
      <c r="F1555" s="108"/>
      <c r="G1555" s="108"/>
      <c r="H1555" s="114"/>
      <c r="I1555" s="114"/>
      <c r="J1555" s="114"/>
      <c r="K1555" s="114"/>
      <c r="L1555" s="124"/>
    </row>
    <row r="1556" spans="1:12" x14ac:dyDescent="0.25">
      <c r="A1556" s="111"/>
      <c r="B1556" s="112" t="s">
        <v>22</v>
      </c>
      <c r="C1556" s="255" t="s">
        <v>64</v>
      </c>
      <c r="D1556" s="255"/>
      <c r="E1556" s="255"/>
      <c r="F1556" s="108"/>
      <c r="G1556" s="115"/>
      <c r="H1556" s="116"/>
      <c r="I1556" s="116"/>
      <c r="J1556" s="116"/>
      <c r="K1556" s="116"/>
      <c r="L1556" s="131"/>
    </row>
    <row r="1557" spans="1:12" x14ac:dyDescent="0.25">
      <c r="A1557" s="106"/>
      <c r="B1557" s="107" t="s">
        <v>16</v>
      </c>
      <c r="C1557" s="253"/>
      <c r="D1557" s="253"/>
      <c r="E1557" s="253"/>
      <c r="F1557" s="108"/>
      <c r="G1557" s="108" t="s">
        <v>17</v>
      </c>
      <c r="H1557" s="109"/>
      <c r="I1557" s="109"/>
      <c r="J1557" s="109"/>
      <c r="K1557" s="109"/>
      <c r="L1557" s="129"/>
    </row>
    <row r="1558" spans="1:12" x14ac:dyDescent="0.25">
      <c r="A1558" s="111"/>
      <c r="B1558" s="112" t="s">
        <v>18</v>
      </c>
      <c r="C1558" s="254"/>
      <c r="D1558" s="254"/>
      <c r="E1558" s="254"/>
      <c r="F1558" s="108"/>
      <c r="G1558" s="108" t="s">
        <v>20</v>
      </c>
      <c r="H1558" s="114"/>
      <c r="I1558" s="114"/>
      <c r="J1558" s="114"/>
      <c r="K1558" s="114"/>
      <c r="L1558" s="124"/>
    </row>
    <row r="1559" spans="1:12" x14ac:dyDescent="0.25">
      <c r="A1559" s="111"/>
      <c r="B1559" s="107" t="s">
        <v>21</v>
      </c>
      <c r="C1559" s="254"/>
      <c r="D1559" s="254"/>
      <c r="E1559" s="254"/>
      <c r="F1559" s="108"/>
      <c r="G1559" s="108"/>
      <c r="H1559" s="114"/>
      <c r="I1559" s="114"/>
      <c r="J1559" s="114"/>
      <c r="K1559" s="114"/>
      <c r="L1559" s="124"/>
    </row>
    <row r="1560" spans="1:12" x14ac:dyDescent="0.25">
      <c r="A1560" s="111"/>
      <c r="B1560" s="112" t="s">
        <v>22</v>
      </c>
      <c r="C1560" s="255"/>
      <c r="D1560" s="255"/>
      <c r="E1560" s="255"/>
      <c r="F1560" s="108"/>
      <c r="G1560" s="115"/>
      <c r="H1560" s="116"/>
      <c r="I1560" s="116"/>
      <c r="J1560" s="116"/>
      <c r="K1560" s="116"/>
      <c r="L1560" s="131"/>
    </row>
    <row r="1561" spans="1:12" x14ac:dyDescent="0.25">
      <c r="A1561" s="106"/>
      <c r="B1561" s="107" t="s">
        <v>16</v>
      </c>
      <c r="C1561" s="253"/>
      <c r="D1561" s="253"/>
      <c r="E1561" s="253"/>
      <c r="F1561" s="108"/>
      <c r="G1561" s="108" t="s">
        <v>17</v>
      </c>
      <c r="H1561" s="109"/>
      <c r="I1561" s="109"/>
      <c r="J1561" s="109"/>
      <c r="K1561" s="109"/>
      <c r="L1561" s="129"/>
    </row>
    <row r="1562" spans="1:12" x14ac:dyDescent="0.25">
      <c r="A1562" s="111"/>
      <c r="B1562" s="112" t="s">
        <v>18</v>
      </c>
      <c r="C1562" s="254"/>
      <c r="D1562" s="254"/>
      <c r="E1562" s="254"/>
      <c r="F1562" s="108"/>
      <c r="G1562" s="108" t="s">
        <v>20</v>
      </c>
      <c r="H1562" s="114"/>
      <c r="I1562" s="114"/>
      <c r="J1562" s="114"/>
      <c r="K1562" s="114"/>
      <c r="L1562" s="124"/>
    </row>
    <row r="1563" spans="1:12" ht="21.75" customHeight="1" x14ac:dyDescent="0.25">
      <c r="A1563" s="111"/>
      <c r="B1563" s="107" t="s">
        <v>282</v>
      </c>
      <c r="C1563" s="254"/>
      <c r="D1563" s="254"/>
      <c r="E1563" s="254"/>
      <c r="F1563" s="108"/>
      <c r="G1563" s="108"/>
      <c r="H1563" s="114"/>
      <c r="I1563" s="114"/>
      <c r="J1563" s="114"/>
      <c r="K1563" s="114"/>
      <c r="L1563" s="124"/>
    </row>
    <row r="1564" spans="1:12" ht="15.75" thickBot="1" x14ac:dyDescent="0.3">
      <c r="A1564" s="111"/>
      <c r="B1564" s="112" t="s">
        <v>22</v>
      </c>
      <c r="C1564" s="255"/>
      <c r="D1564" s="255"/>
      <c r="E1564" s="255"/>
      <c r="F1564" s="108"/>
      <c r="G1564" s="115"/>
      <c r="H1564" s="116"/>
      <c r="I1564" s="116"/>
      <c r="J1564" s="116"/>
      <c r="K1564" s="116"/>
      <c r="L1564" s="131"/>
    </row>
    <row r="1565" spans="1:12" ht="15.75" thickBot="1" x14ac:dyDescent="0.3">
      <c r="A1565" s="256" t="s">
        <v>23</v>
      </c>
      <c r="B1565" s="257"/>
      <c r="C1565" s="257"/>
      <c r="D1565" s="257"/>
      <c r="E1565" s="257"/>
      <c r="F1565" s="257"/>
      <c r="G1565" s="257"/>
      <c r="H1565" s="257"/>
      <c r="I1565" s="257"/>
      <c r="J1565" s="257"/>
      <c r="K1565" s="257"/>
      <c r="L1565" s="258"/>
    </row>
  </sheetData>
  <mergeCells count="1940">
    <mergeCell ref="A1565:L1565"/>
    <mergeCell ref="C1551:E1551"/>
    <mergeCell ref="C1552:E1552"/>
    <mergeCell ref="C1553:E1553"/>
    <mergeCell ref="C1554:E1554"/>
    <mergeCell ref="C1555:E1555"/>
    <mergeCell ref="C1556:E1556"/>
    <mergeCell ref="C1557:E1557"/>
    <mergeCell ref="C1558:E1558"/>
    <mergeCell ref="C1559:E1559"/>
    <mergeCell ref="C1560:E1560"/>
    <mergeCell ref="C1561:E1561"/>
    <mergeCell ref="C1562:E1562"/>
    <mergeCell ref="C1563:E1563"/>
    <mergeCell ref="C1564:E1564"/>
    <mergeCell ref="A1541:C1541"/>
    <mergeCell ref="C1542:E1542"/>
    <mergeCell ref="A1543:A1544"/>
    <mergeCell ref="B1543:E1544"/>
    <mergeCell ref="F1543:F1544"/>
    <mergeCell ref="G1543:G1544"/>
    <mergeCell ref="H1543:H1544"/>
    <mergeCell ref="I1543:I1544"/>
    <mergeCell ref="J1543:J1544"/>
    <mergeCell ref="K1543:K1544"/>
    <mergeCell ref="L1543:L1544"/>
    <mergeCell ref="C1545:E1545"/>
    <mergeCell ref="C1546:E1546"/>
    <mergeCell ref="C1547:E1547"/>
    <mergeCell ref="C1548:E1548"/>
    <mergeCell ref="C1549:E1549"/>
    <mergeCell ref="C1550:E1550"/>
    <mergeCell ref="A1530:L1530"/>
    <mergeCell ref="A1532:L1532"/>
    <mergeCell ref="A1533:L1533"/>
    <mergeCell ref="A1534:L1534"/>
    <mergeCell ref="A1535:B1535"/>
    <mergeCell ref="C1535:L1535"/>
    <mergeCell ref="A1536:B1536"/>
    <mergeCell ref="C1536:L1537"/>
    <mergeCell ref="A1538:D1538"/>
    <mergeCell ref="E1538:H1538"/>
    <mergeCell ref="I1538:L1538"/>
    <mergeCell ref="A1539:D1539"/>
    <mergeCell ref="E1539:H1539"/>
    <mergeCell ref="I1539:L1539"/>
    <mergeCell ref="A1540:D1540"/>
    <mergeCell ref="C1515:E1515"/>
    <mergeCell ref="C1516:E1516"/>
    <mergeCell ref="C1517:E1517"/>
    <mergeCell ref="C1518:E1518"/>
    <mergeCell ref="C1519:E1519"/>
    <mergeCell ref="C1520:E1520"/>
    <mergeCell ref="C1521:E1521"/>
    <mergeCell ref="C1522:E1522"/>
    <mergeCell ref="C1523:E1523"/>
    <mergeCell ref="C1524:E1524"/>
    <mergeCell ref="C1525:E1525"/>
    <mergeCell ref="C1526:E1526"/>
    <mergeCell ref="C1527:E1527"/>
    <mergeCell ref="C1528:E1528"/>
    <mergeCell ref="C1529:E1529"/>
    <mergeCell ref="A1505:D1505"/>
    <mergeCell ref="A1506:C1506"/>
    <mergeCell ref="C1507:E1507"/>
    <mergeCell ref="A1508:A1509"/>
    <mergeCell ref="B1508:E1509"/>
    <mergeCell ref="F1508:F1509"/>
    <mergeCell ref="G1508:G1509"/>
    <mergeCell ref="H1508:H1509"/>
    <mergeCell ref="I1508:I1509"/>
    <mergeCell ref="J1508:J1509"/>
    <mergeCell ref="K1508:K1509"/>
    <mergeCell ref="L1508:L1509"/>
    <mergeCell ref="C1510:E1510"/>
    <mergeCell ref="C1511:E1511"/>
    <mergeCell ref="C1512:E1512"/>
    <mergeCell ref="C1513:E1513"/>
    <mergeCell ref="C1514:E1514"/>
    <mergeCell ref="A1492:L1492"/>
    <mergeCell ref="A1495:L1495"/>
    <mergeCell ref="A1496:L1496"/>
    <mergeCell ref="A1497:L1497"/>
    <mergeCell ref="A1498:B1498"/>
    <mergeCell ref="C1498:L1498"/>
    <mergeCell ref="A1499:B1499"/>
    <mergeCell ref="C1499:L1502"/>
    <mergeCell ref="A1501:B1501"/>
    <mergeCell ref="A1503:D1503"/>
    <mergeCell ref="E1503:H1503"/>
    <mergeCell ref="I1503:L1503"/>
    <mergeCell ref="A1504:D1504"/>
    <mergeCell ref="E1504:H1504"/>
    <mergeCell ref="I1504:L1504"/>
    <mergeCell ref="C1477:E1477"/>
    <mergeCell ref="C1478:E1478"/>
    <mergeCell ref="C1479:E1479"/>
    <mergeCell ref="C1480:E1480"/>
    <mergeCell ref="C1481:E1481"/>
    <mergeCell ref="C1482:E1482"/>
    <mergeCell ref="C1483:E1483"/>
    <mergeCell ref="C1484:E1484"/>
    <mergeCell ref="C1485:E1485"/>
    <mergeCell ref="C1486:E1486"/>
    <mergeCell ref="C1487:E1487"/>
    <mergeCell ref="C1488:E1488"/>
    <mergeCell ref="C1489:E1489"/>
    <mergeCell ref="C1490:E1490"/>
    <mergeCell ref="C1491:E1491"/>
    <mergeCell ref="A1467:D1467"/>
    <mergeCell ref="A1468:C1468"/>
    <mergeCell ref="C1469:E1469"/>
    <mergeCell ref="A1470:A1471"/>
    <mergeCell ref="B1470:E1471"/>
    <mergeCell ref="F1470:F1471"/>
    <mergeCell ref="G1470:G1471"/>
    <mergeCell ref="H1470:H1471"/>
    <mergeCell ref="I1470:I1471"/>
    <mergeCell ref="J1470:J1471"/>
    <mergeCell ref="K1470:K1471"/>
    <mergeCell ref="L1470:L1471"/>
    <mergeCell ref="C1472:E1472"/>
    <mergeCell ref="C1473:E1473"/>
    <mergeCell ref="C1474:E1474"/>
    <mergeCell ref="C1475:E1475"/>
    <mergeCell ref="C1476:E1476"/>
    <mergeCell ref="C1456:E1456"/>
    <mergeCell ref="A1457:L1457"/>
    <mergeCell ref="A1459:L1459"/>
    <mergeCell ref="A1460:L1460"/>
    <mergeCell ref="A1461:L1461"/>
    <mergeCell ref="A1462:B1462"/>
    <mergeCell ref="C1462:L1462"/>
    <mergeCell ref="A1463:B1463"/>
    <mergeCell ref="C1463:L1464"/>
    <mergeCell ref="A1465:D1465"/>
    <mergeCell ref="E1465:H1465"/>
    <mergeCell ref="I1465:L1465"/>
    <mergeCell ref="A1466:D1466"/>
    <mergeCell ref="E1466:H1466"/>
    <mergeCell ref="I1466:L1466"/>
    <mergeCell ref="C1439:E1439"/>
    <mergeCell ref="C1440:E1440"/>
    <mergeCell ref="C1441:E1441"/>
    <mergeCell ref="C1442:E1442"/>
    <mergeCell ref="C1443:E1443"/>
    <mergeCell ref="C1444:E1444"/>
    <mergeCell ref="C1445:E1445"/>
    <mergeCell ref="C1446:E1446"/>
    <mergeCell ref="C1447:E1447"/>
    <mergeCell ref="C1448:E1448"/>
    <mergeCell ref="C1449:E1449"/>
    <mergeCell ref="C1450:E1450"/>
    <mergeCell ref="C1451:E1451"/>
    <mergeCell ref="C1452:E1452"/>
    <mergeCell ref="C1453:E1453"/>
    <mergeCell ref="C1454:E1454"/>
    <mergeCell ref="C1455:E1455"/>
    <mergeCell ref="A1431:D1431"/>
    <mergeCell ref="E1431:H1431"/>
    <mergeCell ref="I1431:L1431"/>
    <mergeCell ref="A1432:D1432"/>
    <mergeCell ref="A1433:C1433"/>
    <mergeCell ref="C1434:E1434"/>
    <mergeCell ref="A1435:A1436"/>
    <mergeCell ref="B1435:E1436"/>
    <mergeCell ref="F1435:F1436"/>
    <mergeCell ref="G1435:G1436"/>
    <mergeCell ref="H1435:H1436"/>
    <mergeCell ref="I1435:I1436"/>
    <mergeCell ref="J1435:J1436"/>
    <mergeCell ref="K1435:K1436"/>
    <mergeCell ref="L1435:L1436"/>
    <mergeCell ref="C1437:E1437"/>
    <mergeCell ref="C1438:E1438"/>
    <mergeCell ref="C1418:E1418"/>
    <mergeCell ref="C1419:E1419"/>
    <mergeCell ref="C1420:E1420"/>
    <mergeCell ref="A1421:L1421"/>
    <mergeCell ref="A1424:L1424"/>
    <mergeCell ref="A1425:L1425"/>
    <mergeCell ref="A1426:L1426"/>
    <mergeCell ref="A1427:B1427"/>
    <mergeCell ref="C1427:L1427"/>
    <mergeCell ref="A1428:B1428"/>
    <mergeCell ref="C1428:L1429"/>
    <mergeCell ref="A1430:D1430"/>
    <mergeCell ref="E1430:H1430"/>
    <mergeCell ref="I1430:L1430"/>
    <mergeCell ref="C1401:E1401"/>
    <mergeCell ref="C1402:E1402"/>
    <mergeCell ref="C1403:E1403"/>
    <mergeCell ref="C1404:E1404"/>
    <mergeCell ref="C1405:E1405"/>
    <mergeCell ref="C1406:E1406"/>
    <mergeCell ref="C1407:E1407"/>
    <mergeCell ref="C1408:E1408"/>
    <mergeCell ref="C1409:E1409"/>
    <mergeCell ref="C1410:E1410"/>
    <mergeCell ref="C1411:E1411"/>
    <mergeCell ref="C1412:E1412"/>
    <mergeCell ref="C1413:E1413"/>
    <mergeCell ref="C1414:E1414"/>
    <mergeCell ref="C1415:E1415"/>
    <mergeCell ref="C1416:E1416"/>
    <mergeCell ref="C1417:E1417"/>
    <mergeCell ref="A1388:L1388"/>
    <mergeCell ref="A1389:L1389"/>
    <mergeCell ref="A1390:L1390"/>
    <mergeCell ref="A1391:B1391"/>
    <mergeCell ref="C1391:L1391"/>
    <mergeCell ref="A1392:B1392"/>
    <mergeCell ref="C1392:L1393"/>
    <mergeCell ref="A1394:D1394"/>
    <mergeCell ref="E1394:H1394"/>
    <mergeCell ref="I1394:L1394"/>
    <mergeCell ref="A1395:D1395"/>
    <mergeCell ref="E1395:H1395"/>
    <mergeCell ref="I1395:L1395"/>
    <mergeCell ref="A1396:D1396"/>
    <mergeCell ref="A1397:C1397"/>
    <mergeCell ref="C1398:E1398"/>
    <mergeCell ref="A1399:A1400"/>
    <mergeCell ref="B1399:E1400"/>
    <mergeCell ref="F1399:F1400"/>
    <mergeCell ref="G1399:G1400"/>
    <mergeCell ref="H1399:H1400"/>
    <mergeCell ref="I1399:I1400"/>
    <mergeCell ref="J1399:J1400"/>
    <mergeCell ref="K1399:K1400"/>
    <mergeCell ref="L1399:L1400"/>
    <mergeCell ref="C545:E545"/>
    <mergeCell ref="A546:A547"/>
    <mergeCell ref="B546:E547"/>
    <mergeCell ref="F546:F547"/>
    <mergeCell ref="G546:G547"/>
    <mergeCell ref="H546:H547"/>
    <mergeCell ref="I546:I547"/>
    <mergeCell ref="J546:J547"/>
    <mergeCell ref="K546:K547"/>
    <mergeCell ref="L546:L547"/>
    <mergeCell ref="A564:L564"/>
    <mergeCell ref="C548:E548"/>
    <mergeCell ref="C549:E549"/>
    <mergeCell ref="C550:E550"/>
    <mergeCell ref="C551:E551"/>
    <mergeCell ref="C552:E552"/>
    <mergeCell ref="C553:E553"/>
    <mergeCell ref="C554:E554"/>
    <mergeCell ref="C555:E555"/>
    <mergeCell ref="C563:E563"/>
    <mergeCell ref="C562:E562"/>
    <mergeCell ref="C561:E561"/>
    <mergeCell ref="C560:E560"/>
    <mergeCell ref="C559:E559"/>
    <mergeCell ref="C558:E558"/>
    <mergeCell ref="C557:E557"/>
    <mergeCell ref="C556:E556"/>
    <mergeCell ref="C532:E532"/>
    <mergeCell ref="A533:L533"/>
    <mergeCell ref="A535:L535"/>
    <mergeCell ref="A536:L536"/>
    <mergeCell ref="A537:L537"/>
    <mergeCell ref="A538:B538"/>
    <mergeCell ref="C538:L538"/>
    <mergeCell ref="A539:B539"/>
    <mergeCell ref="C539:L540"/>
    <mergeCell ref="A541:D541"/>
    <mergeCell ref="E541:H541"/>
    <mergeCell ref="I541:L541"/>
    <mergeCell ref="A542:D542"/>
    <mergeCell ref="E542:H542"/>
    <mergeCell ref="I542:L542"/>
    <mergeCell ref="A543:D543"/>
    <mergeCell ref="A544:C544"/>
    <mergeCell ref="C515:E515"/>
    <mergeCell ref="C516:E516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26:E526"/>
    <mergeCell ref="C527:E527"/>
    <mergeCell ref="C528:E528"/>
    <mergeCell ref="C529:E529"/>
    <mergeCell ref="C530:E530"/>
    <mergeCell ref="C531:E531"/>
    <mergeCell ref="A505:C505"/>
    <mergeCell ref="C506:E506"/>
    <mergeCell ref="A507:A508"/>
    <mergeCell ref="B507:E508"/>
    <mergeCell ref="F507:F508"/>
    <mergeCell ref="G507:G508"/>
    <mergeCell ref="H507:H508"/>
    <mergeCell ref="I507:I508"/>
    <mergeCell ref="J507:J508"/>
    <mergeCell ref="K507:K508"/>
    <mergeCell ref="L507:L508"/>
    <mergeCell ref="C509:E509"/>
    <mergeCell ref="C510:E510"/>
    <mergeCell ref="C511:E511"/>
    <mergeCell ref="C512:E512"/>
    <mergeCell ref="C513:E513"/>
    <mergeCell ref="C514:E514"/>
    <mergeCell ref="C490:E490"/>
    <mergeCell ref="C491:E491"/>
    <mergeCell ref="A492:L492"/>
    <mergeCell ref="A496:L496"/>
    <mergeCell ref="A497:L497"/>
    <mergeCell ref="A498:L498"/>
    <mergeCell ref="A499:B499"/>
    <mergeCell ref="C499:L499"/>
    <mergeCell ref="A500:B500"/>
    <mergeCell ref="C500:L501"/>
    <mergeCell ref="A502:D502"/>
    <mergeCell ref="E502:H502"/>
    <mergeCell ref="I502:L502"/>
    <mergeCell ref="A503:D503"/>
    <mergeCell ref="E503:H503"/>
    <mergeCell ref="I503:L503"/>
    <mergeCell ref="A504:D504"/>
    <mergeCell ref="C473:E473"/>
    <mergeCell ref="C474:E474"/>
    <mergeCell ref="C475:E475"/>
    <mergeCell ref="C476:E476"/>
    <mergeCell ref="C477:E477"/>
    <mergeCell ref="C478:E478"/>
    <mergeCell ref="C479:E479"/>
    <mergeCell ref="C480:E480"/>
    <mergeCell ref="C481:E481"/>
    <mergeCell ref="C482:E482"/>
    <mergeCell ref="C483:E483"/>
    <mergeCell ref="C484:E484"/>
    <mergeCell ref="C485:E485"/>
    <mergeCell ref="C486:E486"/>
    <mergeCell ref="C487:E487"/>
    <mergeCell ref="C488:E488"/>
    <mergeCell ref="C489:E489"/>
    <mergeCell ref="C461:E461"/>
    <mergeCell ref="C462:E462"/>
    <mergeCell ref="A463:L463"/>
    <mergeCell ref="A466:A467"/>
    <mergeCell ref="B466:E467"/>
    <mergeCell ref="F466:F467"/>
    <mergeCell ref="G466:G467"/>
    <mergeCell ref="H466:H467"/>
    <mergeCell ref="I466:I467"/>
    <mergeCell ref="J466:J467"/>
    <mergeCell ref="K466:K467"/>
    <mergeCell ref="L466:L467"/>
    <mergeCell ref="C468:E468"/>
    <mergeCell ref="C469:E469"/>
    <mergeCell ref="C470:E470"/>
    <mergeCell ref="C471:E471"/>
    <mergeCell ref="C472:E472"/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57:E457"/>
    <mergeCell ref="C458:E458"/>
    <mergeCell ref="C459:E459"/>
    <mergeCell ref="C460:E460"/>
    <mergeCell ref="A434:D434"/>
    <mergeCell ref="A435:C435"/>
    <mergeCell ref="C436:E436"/>
    <mergeCell ref="A437:A438"/>
    <mergeCell ref="B437:E438"/>
    <mergeCell ref="F437:F438"/>
    <mergeCell ref="G437:G438"/>
    <mergeCell ref="H437:H438"/>
    <mergeCell ref="I437:I438"/>
    <mergeCell ref="J437:J438"/>
    <mergeCell ref="K437:K438"/>
    <mergeCell ref="L437:L438"/>
    <mergeCell ref="C439:E439"/>
    <mergeCell ref="C440:E440"/>
    <mergeCell ref="C441:E441"/>
    <mergeCell ref="C442:E442"/>
    <mergeCell ref="C443:E443"/>
    <mergeCell ref="C422:E422"/>
    <mergeCell ref="A423:L423"/>
    <mergeCell ref="A426:L426"/>
    <mergeCell ref="A427:L427"/>
    <mergeCell ref="A428:L428"/>
    <mergeCell ref="A429:B429"/>
    <mergeCell ref="C429:L429"/>
    <mergeCell ref="A430:B430"/>
    <mergeCell ref="C430:L431"/>
    <mergeCell ref="A432:D432"/>
    <mergeCell ref="E432:H432"/>
    <mergeCell ref="I432:L432"/>
    <mergeCell ref="A433:D433"/>
    <mergeCell ref="E433:H433"/>
    <mergeCell ref="I433:L433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0:E420"/>
    <mergeCell ref="C421:E421"/>
    <mergeCell ref="C394:E394"/>
    <mergeCell ref="C395:E395"/>
    <mergeCell ref="C396:E396"/>
    <mergeCell ref="C397:E397"/>
    <mergeCell ref="C398:E398"/>
    <mergeCell ref="A399:L399"/>
    <mergeCell ref="A401:A402"/>
    <mergeCell ref="B401:E402"/>
    <mergeCell ref="F401:F402"/>
    <mergeCell ref="G401:G402"/>
    <mergeCell ref="H401:H402"/>
    <mergeCell ref="I401:I402"/>
    <mergeCell ref="J401:J402"/>
    <mergeCell ref="K401:K402"/>
    <mergeCell ref="L401:L402"/>
    <mergeCell ref="C403:E403"/>
    <mergeCell ref="C404:E404"/>
    <mergeCell ref="C377:E377"/>
    <mergeCell ref="C378:E378"/>
    <mergeCell ref="C379:E379"/>
    <mergeCell ref="C380:E380"/>
    <mergeCell ref="C381:E381"/>
    <mergeCell ref="C382:E382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1:E391"/>
    <mergeCell ref="C392:E392"/>
    <mergeCell ref="C393:E393"/>
    <mergeCell ref="A369:D369"/>
    <mergeCell ref="E369:H369"/>
    <mergeCell ref="I369:L369"/>
    <mergeCell ref="A370:D370"/>
    <mergeCell ref="A371:C371"/>
    <mergeCell ref="C372:E372"/>
    <mergeCell ref="A373:A374"/>
    <mergeCell ref="B373:E374"/>
    <mergeCell ref="F373:F374"/>
    <mergeCell ref="G373:G374"/>
    <mergeCell ref="H373:H374"/>
    <mergeCell ref="I373:I374"/>
    <mergeCell ref="J373:J374"/>
    <mergeCell ref="K373:K374"/>
    <mergeCell ref="L373:L374"/>
    <mergeCell ref="C375:E375"/>
    <mergeCell ref="C376:E376"/>
    <mergeCell ref="C351:E351"/>
    <mergeCell ref="C352:E352"/>
    <mergeCell ref="C353:E353"/>
    <mergeCell ref="C354:E354"/>
    <mergeCell ref="C355:E355"/>
    <mergeCell ref="C356:E356"/>
    <mergeCell ref="C357:E357"/>
    <mergeCell ref="A358:L358"/>
    <mergeCell ref="A360:L360"/>
    <mergeCell ref="A361:L361"/>
    <mergeCell ref="A362:L362"/>
    <mergeCell ref="A363:B363"/>
    <mergeCell ref="C363:L363"/>
    <mergeCell ref="A364:B364"/>
    <mergeCell ref="C364:L367"/>
    <mergeCell ref="A368:D368"/>
    <mergeCell ref="E368:H368"/>
    <mergeCell ref="I368:L368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A321:L321"/>
    <mergeCell ref="A322:L322"/>
    <mergeCell ref="A323:L323"/>
    <mergeCell ref="A324:B324"/>
    <mergeCell ref="C324:L324"/>
    <mergeCell ref="A325:B325"/>
    <mergeCell ref="C325:L326"/>
    <mergeCell ref="A327:D327"/>
    <mergeCell ref="E327:H327"/>
    <mergeCell ref="I327:L327"/>
    <mergeCell ref="A328:D328"/>
    <mergeCell ref="E328:H328"/>
    <mergeCell ref="I328:L328"/>
    <mergeCell ref="A329:D329"/>
    <mergeCell ref="A330:C330"/>
    <mergeCell ref="C331:E331"/>
    <mergeCell ref="A332:A333"/>
    <mergeCell ref="B332:E333"/>
    <mergeCell ref="F332:F333"/>
    <mergeCell ref="G332:G333"/>
    <mergeCell ref="H332:H333"/>
    <mergeCell ref="I332:I333"/>
    <mergeCell ref="J332:J333"/>
    <mergeCell ref="K332:K333"/>
    <mergeCell ref="L332:L333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A319:L319"/>
    <mergeCell ref="A293:A294"/>
    <mergeCell ref="B293:E294"/>
    <mergeCell ref="F293:F294"/>
    <mergeCell ref="G293:G294"/>
    <mergeCell ref="H293:H294"/>
    <mergeCell ref="I293:I294"/>
    <mergeCell ref="J293:J294"/>
    <mergeCell ref="K293:K294"/>
    <mergeCell ref="L293:L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A280:L280"/>
    <mergeCell ref="A282:L282"/>
    <mergeCell ref="A283:L283"/>
    <mergeCell ref="A284:L284"/>
    <mergeCell ref="A285:B285"/>
    <mergeCell ref="C285:L285"/>
    <mergeCell ref="A286:B286"/>
    <mergeCell ref="C286:L287"/>
    <mergeCell ref="A288:D288"/>
    <mergeCell ref="E288:H288"/>
    <mergeCell ref="I288:L288"/>
    <mergeCell ref="A289:D289"/>
    <mergeCell ref="E289:H289"/>
    <mergeCell ref="I289:L289"/>
    <mergeCell ref="A290:D290"/>
    <mergeCell ref="A291:C291"/>
    <mergeCell ref="C292:E292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61:E261"/>
    <mergeCell ref="A262:A263"/>
    <mergeCell ref="B262:E263"/>
    <mergeCell ref="F262:F263"/>
    <mergeCell ref="G262:G263"/>
    <mergeCell ref="H262:H263"/>
    <mergeCell ref="I262:I263"/>
    <mergeCell ref="J262:J263"/>
    <mergeCell ref="K262:K263"/>
    <mergeCell ref="L262:L263"/>
    <mergeCell ref="C264:E264"/>
    <mergeCell ref="C265:E265"/>
    <mergeCell ref="C266:E266"/>
    <mergeCell ref="C267:E267"/>
    <mergeCell ref="C268:E268"/>
    <mergeCell ref="C269:E269"/>
    <mergeCell ref="C270:E270"/>
    <mergeCell ref="A244:L244"/>
    <mergeCell ref="A251:L251"/>
    <mergeCell ref="A252:L252"/>
    <mergeCell ref="A253:L253"/>
    <mergeCell ref="A254:B254"/>
    <mergeCell ref="C254:L254"/>
    <mergeCell ref="A255:B255"/>
    <mergeCell ref="C255:L256"/>
    <mergeCell ref="A257:D257"/>
    <mergeCell ref="E257:H257"/>
    <mergeCell ref="I257:L257"/>
    <mergeCell ref="A258:D258"/>
    <mergeCell ref="E258:H258"/>
    <mergeCell ref="I258:L258"/>
    <mergeCell ref="A259:D259"/>
    <mergeCell ref="A260:C260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A224:C224"/>
    <mergeCell ref="C225:E225"/>
    <mergeCell ref="A226:A227"/>
    <mergeCell ref="B226:E227"/>
    <mergeCell ref="F226:F227"/>
    <mergeCell ref="G226:G227"/>
    <mergeCell ref="H226:H227"/>
    <mergeCell ref="I226:I227"/>
    <mergeCell ref="J226:J227"/>
    <mergeCell ref="K226:K227"/>
    <mergeCell ref="L226:L227"/>
    <mergeCell ref="C228:E228"/>
    <mergeCell ref="C229:E229"/>
    <mergeCell ref="C230:E230"/>
    <mergeCell ref="C231:E231"/>
    <mergeCell ref="C232:E232"/>
    <mergeCell ref="C233:E233"/>
    <mergeCell ref="C210:E210"/>
    <mergeCell ref="C211:E211"/>
    <mergeCell ref="A212:L212"/>
    <mergeCell ref="A215:L215"/>
    <mergeCell ref="A216:L216"/>
    <mergeCell ref="A217:L217"/>
    <mergeCell ref="A218:B218"/>
    <mergeCell ref="C218:L218"/>
    <mergeCell ref="A219:B219"/>
    <mergeCell ref="C219:L220"/>
    <mergeCell ref="A221:D221"/>
    <mergeCell ref="E221:H221"/>
    <mergeCell ref="I221:L221"/>
    <mergeCell ref="A222:D222"/>
    <mergeCell ref="E222:H222"/>
    <mergeCell ref="I222:L222"/>
    <mergeCell ref="A223:D223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A183:D183"/>
    <mergeCell ref="A184:C184"/>
    <mergeCell ref="C185:E185"/>
    <mergeCell ref="A186:A187"/>
    <mergeCell ref="B186:E187"/>
    <mergeCell ref="F186:F187"/>
    <mergeCell ref="G186:G187"/>
    <mergeCell ref="H186:H187"/>
    <mergeCell ref="I186:I187"/>
    <mergeCell ref="J186:J187"/>
    <mergeCell ref="K186:K187"/>
    <mergeCell ref="L186:L187"/>
    <mergeCell ref="C188:E188"/>
    <mergeCell ref="C189:E189"/>
    <mergeCell ref="C190:E190"/>
    <mergeCell ref="C191:E191"/>
    <mergeCell ref="C192:E192"/>
    <mergeCell ref="A163:L163"/>
    <mergeCell ref="A175:L175"/>
    <mergeCell ref="A176:L176"/>
    <mergeCell ref="A177:L177"/>
    <mergeCell ref="A178:B178"/>
    <mergeCell ref="C178:L178"/>
    <mergeCell ref="A179:B179"/>
    <mergeCell ref="C179:L180"/>
    <mergeCell ref="A181:D181"/>
    <mergeCell ref="E181:H181"/>
    <mergeCell ref="I181:L181"/>
    <mergeCell ref="A182:D182"/>
    <mergeCell ref="E182:H182"/>
    <mergeCell ref="I182:L18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A145:D145"/>
    <mergeCell ref="E145:H145"/>
    <mergeCell ref="I145:L145"/>
    <mergeCell ref="A146:D146"/>
    <mergeCell ref="A147:C147"/>
    <mergeCell ref="C148:E148"/>
    <mergeCell ref="A149:A150"/>
    <mergeCell ref="B149:E150"/>
    <mergeCell ref="F149:F150"/>
    <mergeCell ref="G149:G150"/>
    <mergeCell ref="H149:H150"/>
    <mergeCell ref="I149:I150"/>
    <mergeCell ref="J149:J150"/>
    <mergeCell ref="K149:K150"/>
    <mergeCell ref="L149:L150"/>
    <mergeCell ref="C151:E151"/>
    <mergeCell ref="C152:E152"/>
    <mergeCell ref="A135:L135"/>
    <mergeCell ref="A138:L138"/>
    <mergeCell ref="A139:L139"/>
    <mergeCell ref="A140:L140"/>
    <mergeCell ref="A141:B141"/>
    <mergeCell ref="C141:L141"/>
    <mergeCell ref="A142:B142"/>
    <mergeCell ref="C142:L143"/>
    <mergeCell ref="A144:D144"/>
    <mergeCell ref="E144:H144"/>
    <mergeCell ref="I144:L144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A108:L108"/>
    <mergeCell ref="A109:B109"/>
    <mergeCell ref="C109:L109"/>
    <mergeCell ref="A110:B110"/>
    <mergeCell ref="C110:L111"/>
    <mergeCell ref="A112:D112"/>
    <mergeCell ref="E112:H112"/>
    <mergeCell ref="I112:L112"/>
    <mergeCell ref="A113:D113"/>
    <mergeCell ref="E113:H113"/>
    <mergeCell ref="I113:L113"/>
    <mergeCell ref="A114:D114"/>
    <mergeCell ref="A115:C115"/>
    <mergeCell ref="C116:E116"/>
    <mergeCell ref="A117:A118"/>
    <mergeCell ref="B117:E118"/>
    <mergeCell ref="F117:F118"/>
    <mergeCell ref="G117:G118"/>
    <mergeCell ref="H117:H118"/>
    <mergeCell ref="I117:I118"/>
    <mergeCell ref="J117:J118"/>
    <mergeCell ref="K117:K118"/>
    <mergeCell ref="L117:L118"/>
    <mergeCell ref="A1:L1"/>
    <mergeCell ref="A2:L2"/>
    <mergeCell ref="A3:L3"/>
    <mergeCell ref="A4:B4"/>
    <mergeCell ref="C4:L4"/>
    <mergeCell ref="K13:K14"/>
    <mergeCell ref="L13:L14"/>
    <mergeCell ref="A5:B5"/>
    <mergeCell ref="C5:L7"/>
    <mergeCell ref="A8:D8"/>
    <mergeCell ref="E8:H8"/>
    <mergeCell ref="I8:L8"/>
    <mergeCell ref="A9:D9"/>
    <mergeCell ref="E9:H9"/>
    <mergeCell ref="I9:L9"/>
    <mergeCell ref="A10:D10"/>
    <mergeCell ref="A11:C11"/>
    <mergeCell ref="C12:E12"/>
    <mergeCell ref="A13:A14"/>
    <mergeCell ref="C32:E32"/>
    <mergeCell ref="C33:E33"/>
    <mergeCell ref="C34:E34"/>
    <mergeCell ref="G13:G14"/>
    <mergeCell ref="H13:H14"/>
    <mergeCell ref="I13:I14"/>
    <mergeCell ref="J13:J14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B13:E14"/>
    <mergeCell ref="F13:F14"/>
    <mergeCell ref="C19:E19"/>
    <mergeCell ref="C15:E15"/>
    <mergeCell ref="C16:E16"/>
    <mergeCell ref="C17:E17"/>
    <mergeCell ref="C18:E18"/>
    <mergeCell ref="C83:E83"/>
    <mergeCell ref="C84:E84"/>
    <mergeCell ref="A41:B41"/>
    <mergeCell ref="C41:L43"/>
    <mergeCell ref="A78:A79"/>
    <mergeCell ref="B78:E79"/>
    <mergeCell ref="F78:F79"/>
    <mergeCell ref="C48:E48"/>
    <mergeCell ref="A45:D45"/>
    <mergeCell ref="E45:H45"/>
    <mergeCell ref="I45:L45"/>
    <mergeCell ref="A46:D46"/>
    <mergeCell ref="A47:C47"/>
    <mergeCell ref="A44:D44"/>
    <mergeCell ref="C53:E53"/>
    <mergeCell ref="C51:E51"/>
    <mergeCell ref="A37:L37"/>
    <mergeCell ref="A38:L38"/>
    <mergeCell ref="A39:L39"/>
    <mergeCell ref="A40:B40"/>
    <mergeCell ref="C40:L40"/>
    <mergeCell ref="E44:H44"/>
    <mergeCell ref="I44:L44"/>
    <mergeCell ref="F49:F50"/>
    <mergeCell ref="G49:G50"/>
    <mergeCell ref="J49:J50"/>
    <mergeCell ref="K49:K50"/>
    <mergeCell ref="L49:L50"/>
    <mergeCell ref="H49:H50"/>
    <mergeCell ref="I49:I50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G78:G79"/>
    <mergeCell ref="H78:H79"/>
    <mergeCell ref="I78:I79"/>
    <mergeCell ref="J78:J79"/>
    <mergeCell ref="K78:K79"/>
    <mergeCell ref="L78:L79"/>
    <mergeCell ref="A35:L35"/>
    <mergeCell ref="C82:E82"/>
    <mergeCell ref="A96:L96"/>
    <mergeCell ref="C95:E95"/>
    <mergeCell ref="C90:E90"/>
    <mergeCell ref="C91:E91"/>
    <mergeCell ref="C92:E92"/>
    <mergeCell ref="C93:E93"/>
    <mergeCell ref="C94:E94"/>
    <mergeCell ref="C85:E85"/>
    <mergeCell ref="C86:E86"/>
    <mergeCell ref="C87:E87"/>
    <mergeCell ref="C88:E88"/>
    <mergeCell ref="C89:E89"/>
    <mergeCell ref="C80:E80"/>
    <mergeCell ref="A106:L106"/>
    <mergeCell ref="A107:L107"/>
    <mergeCell ref="A49:A50"/>
    <mergeCell ref="B49:E50"/>
    <mergeCell ref="C81:E81"/>
    <mergeCell ref="C72:E72"/>
    <mergeCell ref="C73:E73"/>
    <mergeCell ref="C74:E74"/>
    <mergeCell ref="A75:L75"/>
    <mergeCell ref="C66:E66"/>
    <mergeCell ref="C67:E67"/>
    <mergeCell ref="C68:E68"/>
    <mergeCell ref="C69:E69"/>
    <mergeCell ref="C70:E70"/>
    <mergeCell ref="C71:E71"/>
    <mergeCell ref="C52:E52"/>
    <mergeCell ref="C65:E65"/>
    <mergeCell ref="C54:E54"/>
    <mergeCell ref="C55:E55"/>
    <mergeCell ref="A577:C577"/>
    <mergeCell ref="C578:E578"/>
    <mergeCell ref="A579:A580"/>
    <mergeCell ref="B579:E580"/>
    <mergeCell ref="F579:F580"/>
    <mergeCell ref="G579:G580"/>
    <mergeCell ref="H579:H580"/>
    <mergeCell ref="I579:I580"/>
    <mergeCell ref="J579:J580"/>
    <mergeCell ref="K579:K580"/>
    <mergeCell ref="L579:L580"/>
    <mergeCell ref="A568:L568"/>
    <mergeCell ref="A569:L569"/>
    <mergeCell ref="A570:L570"/>
    <mergeCell ref="A571:B571"/>
    <mergeCell ref="C571:L571"/>
    <mergeCell ref="A572:B572"/>
    <mergeCell ref="C572:L573"/>
    <mergeCell ref="A574:D574"/>
    <mergeCell ref="E574:H574"/>
    <mergeCell ref="I574:L574"/>
    <mergeCell ref="A575:D575"/>
    <mergeCell ref="E575:H575"/>
    <mergeCell ref="I575:L575"/>
    <mergeCell ref="A576:D576"/>
    <mergeCell ref="C590:E590"/>
    <mergeCell ref="C591:E591"/>
    <mergeCell ref="C592:E592"/>
    <mergeCell ref="C593:E593"/>
    <mergeCell ref="C594:E594"/>
    <mergeCell ref="C595:E595"/>
    <mergeCell ref="C596:E596"/>
    <mergeCell ref="C597:E597"/>
    <mergeCell ref="C598:E598"/>
    <mergeCell ref="C581:E581"/>
    <mergeCell ref="C582:E582"/>
    <mergeCell ref="C583:E583"/>
    <mergeCell ref="C584:E584"/>
    <mergeCell ref="C585:E585"/>
    <mergeCell ref="C586:E586"/>
    <mergeCell ref="C587:E587"/>
    <mergeCell ref="C588:E588"/>
    <mergeCell ref="C589:E589"/>
    <mergeCell ref="L615:L616"/>
    <mergeCell ref="A610:D610"/>
    <mergeCell ref="E610:H610"/>
    <mergeCell ref="I610:L610"/>
    <mergeCell ref="A611:D611"/>
    <mergeCell ref="E611:H611"/>
    <mergeCell ref="I611:L611"/>
    <mergeCell ref="A612:D612"/>
    <mergeCell ref="A613:C613"/>
    <mergeCell ref="C614:E614"/>
    <mergeCell ref="C599:E599"/>
    <mergeCell ref="C600:E600"/>
    <mergeCell ref="A601:L601"/>
    <mergeCell ref="A603:L603"/>
    <mergeCell ref="A604:L604"/>
    <mergeCell ref="A605:L605"/>
    <mergeCell ref="A606:B606"/>
    <mergeCell ref="C606:L606"/>
    <mergeCell ref="A607:B607"/>
    <mergeCell ref="C607:L609"/>
    <mergeCell ref="C617:E617"/>
    <mergeCell ref="C618:E618"/>
    <mergeCell ref="C619:E619"/>
    <mergeCell ref="C620:E620"/>
    <mergeCell ref="C621:E621"/>
    <mergeCell ref="C622:E622"/>
    <mergeCell ref="C623:E623"/>
    <mergeCell ref="C624:E624"/>
    <mergeCell ref="C625:E625"/>
    <mergeCell ref="A615:A616"/>
    <mergeCell ref="B615:E616"/>
    <mergeCell ref="F615:F616"/>
    <mergeCell ref="G615:G616"/>
    <mergeCell ref="H615:H616"/>
    <mergeCell ref="I615:I616"/>
    <mergeCell ref="J615:J616"/>
    <mergeCell ref="K615:K616"/>
    <mergeCell ref="C635:E635"/>
    <mergeCell ref="C636:E636"/>
    <mergeCell ref="C637:E637"/>
    <mergeCell ref="C638:E638"/>
    <mergeCell ref="C639:E639"/>
    <mergeCell ref="C640:E640"/>
    <mergeCell ref="A641:L641"/>
    <mergeCell ref="A644:A645"/>
    <mergeCell ref="B644:E645"/>
    <mergeCell ref="F644:F645"/>
    <mergeCell ref="G644:G645"/>
    <mergeCell ref="H644:H645"/>
    <mergeCell ref="I644:I645"/>
    <mergeCell ref="J644:J645"/>
    <mergeCell ref="K644:K645"/>
    <mergeCell ref="L644:L645"/>
    <mergeCell ref="C626:E626"/>
    <mergeCell ref="C627:E627"/>
    <mergeCell ref="C628:E628"/>
    <mergeCell ref="C629:E629"/>
    <mergeCell ref="C630:E630"/>
    <mergeCell ref="C631:E631"/>
    <mergeCell ref="C632:E632"/>
    <mergeCell ref="C633:E633"/>
    <mergeCell ref="C634:E634"/>
    <mergeCell ref="C655:E655"/>
    <mergeCell ref="C656:E656"/>
    <mergeCell ref="C657:E657"/>
    <mergeCell ref="C658:E658"/>
    <mergeCell ref="C659:E659"/>
    <mergeCell ref="C660:E660"/>
    <mergeCell ref="C661:E661"/>
    <mergeCell ref="C662:E662"/>
    <mergeCell ref="C663:E663"/>
    <mergeCell ref="C646:E646"/>
    <mergeCell ref="C647:E647"/>
    <mergeCell ref="C648:E648"/>
    <mergeCell ref="C649:E649"/>
    <mergeCell ref="C650:E650"/>
    <mergeCell ref="C651:E651"/>
    <mergeCell ref="C652:E652"/>
    <mergeCell ref="C653:E653"/>
    <mergeCell ref="C654:E654"/>
    <mergeCell ref="C673:E673"/>
    <mergeCell ref="C674:E674"/>
    <mergeCell ref="C675:E675"/>
    <mergeCell ref="C676:E676"/>
    <mergeCell ref="C677:E677"/>
    <mergeCell ref="A678:L678"/>
    <mergeCell ref="A681:A682"/>
    <mergeCell ref="B681:E682"/>
    <mergeCell ref="F681:F682"/>
    <mergeCell ref="G681:G682"/>
    <mergeCell ref="H681:H682"/>
    <mergeCell ref="I681:I682"/>
    <mergeCell ref="J681:J682"/>
    <mergeCell ref="K681:K682"/>
    <mergeCell ref="L681:L682"/>
    <mergeCell ref="C664:E664"/>
    <mergeCell ref="C665:E665"/>
    <mergeCell ref="C666:E666"/>
    <mergeCell ref="C667:E667"/>
    <mergeCell ref="C668:E668"/>
    <mergeCell ref="C669:E669"/>
    <mergeCell ref="C670:E670"/>
    <mergeCell ref="C671:E671"/>
    <mergeCell ref="C672:E672"/>
    <mergeCell ref="C692:E692"/>
    <mergeCell ref="C693:E693"/>
    <mergeCell ref="C694:E694"/>
    <mergeCell ref="A695:L695"/>
    <mergeCell ref="A707:L707"/>
    <mergeCell ref="A708:L708"/>
    <mergeCell ref="A709:L709"/>
    <mergeCell ref="A710:B710"/>
    <mergeCell ref="C710:L710"/>
    <mergeCell ref="C683:E683"/>
    <mergeCell ref="C684:E684"/>
    <mergeCell ref="C685:E685"/>
    <mergeCell ref="C686:E686"/>
    <mergeCell ref="C687:E687"/>
    <mergeCell ref="C688:E688"/>
    <mergeCell ref="C689:E689"/>
    <mergeCell ref="C690:E690"/>
    <mergeCell ref="C691:E691"/>
    <mergeCell ref="A717:C717"/>
    <mergeCell ref="C718:E718"/>
    <mergeCell ref="A719:A720"/>
    <mergeCell ref="B719:E720"/>
    <mergeCell ref="F719:F720"/>
    <mergeCell ref="G719:G720"/>
    <mergeCell ref="H719:H720"/>
    <mergeCell ref="I719:I720"/>
    <mergeCell ref="J719:J720"/>
    <mergeCell ref="A711:B711"/>
    <mergeCell ref="C711:L713"/>
    <mergeCell ref="A714:D714"/>
    <mergeCell ref="E714:H714"/>
    <mergeCell ref="I714:L714"/>
    <mergeCell ref="A715:D715"/>
    <mergeCell ref="E715:H715"/>
    <mergeCell ref="I715:L715"/>
    <mergeCell ref="A716:D716"/>
    <mergeCell ref="C728:E728"/>
    <mergeCell ref="C729:E729"/>
    <mergeCell ref="C730:E730"/>
    <mergeCell ref="C731:E731"/>
    <mergeCell ref="A732:L732"/>
    <mergeCell ref="A744:L744"/>
    <mergeCell ref="A745:L745"/>
    <mergeCell ref="A746:L746"/>
    <mergeCell ref="A747:B747"/>
    <mergeCell ref="C747:L747"/>
    <mergeCell ref="K719:K720"/>
    <mergeCell ref="L719:L720"/>
    <mergeCell ref="C721:E721"/>
    <mergeCell ref="C722:E722"/>
    <mergeCell ref="C723:E723"/>
    <mergeCell ref="C724:E724"/>
    <mergeCell ref="C725:E725"/>
    <mergeCell ref="C726:E726"/>
    <mergeCell ref="C727:E727"/>
    <mergeCell ref="A753:C753"/>
    <mergeCell ref="C754:E754"/>
    <mergeCell ref="A755:A756"/>
    <mergeCell ref="B755:E756"/>
    <mergeCell ref="F755:F756"/>
    <mergeCell ref="G755:G756"/>
    <mergeCell ref="H755:H756"/>
    <mergeCell ref="I755:I756"/>
    <mergeCell ref="J755:J756"/>
    <mergeCell ref="A748:B748"/>
    <mergeCell ref="C748:L749"/>
    <mergeCell ref="A750:D750"/>
    <mergeCell ref="E750:H750"/>
    <mergeCell ref="I750:L750"/>
    <mergeCell ref="A751:D751"/>
    <mergeCell ref="E751:H751"/>
    <mergeCell ref="I751:L751"/>
    <mergeCell ref="A752:D752"/>
    <mergeCell ref="C764:E764"/>
    <mergeCell ref="C765:E765"/>
    <mergeCell ref="C766:E766"/>
    <mergeCell ref="C767:E767"/>
    <mergeCell ref="C768:E768"/>
    <mergeCell ref="C769:E769"/>
    <mergeCell ref="C770:E770"/>
    <mergeCell ref="C771:E771"/>
    <mergeCell ref="C772:E772"/>
    <mergeCell ref="K755:K756"/>
    <mergeCell ref="L755:L756"/>
    <mergeCell ref="C757:E757"/>
    <mergeCell ref="C758:E758"/>
    <mergeCell ref="C759:E759"/>
    <mergeCell ref="C760:E760"/>
    <mergeCell ref="C761:E761"/>
    <mergeCell ref="C762:E762"/>
    <mergeCell ref="C763:E763"/>
    <mergeCell ref="A781:L781"/>
    <mergeCell ref="A782:L782"/>
    <mergeCell ref="A783:L783"/>
    <mergeCell ref="A784:B784"/>
    <mergeCell ref="C784:L784"/>
    <mergeCell ref="A785:B785"/>
    <mergeCell ref="C785:L786"/>
    <mergeCell ref="A787:D787"/>
    <mergeCell ref="E787:H787"/>
    <mergeCell ref="I787:L787"/>
    <mergeCell ref="C773:E773"/>
    <mergeCell ref="C774:E774"/>
    <mergeCell ref="C775:E775"/>
    <mergeCell ref="C776:E776"/>
    <mergeCell ref="A777:L777"/>
    <mergeCell ref="C794:E794"/>
    <mergeCell ref="C795:E795"/>
    <mergeCell ref="C796:E796"/>
    <mergeCell ref="C797:E797"/>
    <mergeCell ref="C798:E798"/>
    <mergeCell ref="C799:E799"/>
    <mergeCell ref="C800:E800"/>
    <mergeCell ref="C801:E801"/>
    <mergeCell ref="C802:E802"/>
    <mergeCell ref="A788:D788"/>
    <mergeCell ref="E788:H788"/>
    <mergeCell ref="I788:L788"/>
    <mergeCell ref="A789:D789"/>
    <mergeCell ref="A790:C790"/>
    <mergeCell ref="C791:E791"/>
    <mergeCell ref="A792:A793"/>
    <mergeCell ref="B792:E793"/>
    <mergeCell ref="F792:F793"/>
    <mergeCell ref="G792:G793"/>
    <mergeCell ref="H792:H793"/>
    <mergeCell ref="I792:I793"/>
    <mergeCell ref="J792:J793"/>
    <mergeCell ref="K792:K793"/>
    <mergeCell ref="L792:L793"/>
    <mergeCell ref="C810:E810"/>
    <mergeCell ref="C811:E811"/>
    <mergeCell ref="C812:E812"/>
    <mergeCell ref="C813:E813"/>
    <mergeCell ref="A814:L814"/>
    <mergeCell ref="A817:L817"/>
    <mergeCell ref="A818:L818"/>
    <mergeCell ref="C803:E803"/>
    <mergeCell ref="C804:E804"/>
    <mergeCell ref="C805:E805"/>
    <mergeCell ref="C806:E806"/>
    <mergeCell ref="C807:E807"/>
    <mergeCell ref="C808:E808"/>
    <mergeCell ref="C809:E809"/>
    <mergeCell ref="A825:D825"/>
    <mergeCell ref="A826:C826"/>
    <mergeCell ref="C827:E827"/>
    <mergeCell ref="A828:A829"/>
    <mergeCell ref="B828:E829"/>
    <mergeCell ref="F828:F829"/>
    <mergeCell ref="G828:G829"/>
    <mergeCell ref="H828:H829"/>
    <mergeCell ref="I828:I829"/>
    <mergeCell ref="A819:L819"/>
    <mergeCell ref="A820:B820"/>
    <mergeCell ref="C820:L820"/>
    <mergeCell ref="A821:B821"/>
    <mergeCell ref="C821:L822"/>
    <mergeCell ref="A823:D823"/>
    <mergeCell ref="E823:H823"/>
    <mergeCell ref="I823:L823"/>
    <mergeCell ref="A824:D824"/>
    <mergeCell ref="E824:H824"/>
    <mergeCell ref="I824:L824"/>
    <mergeCell ref="C836:E836"/>
    <mergeCell ref="C837:E837"/>
    <mergeCell ref="C838:E838"/>
    <mergeCell ref="C839:E839"/>
    <mergeCell ref="C840:E840"/>
    <mergeCell ref="C841:E841"/>
    <mergeCell ref="C842:E842"/>
    <mergeCell ref="C843:E843"/>
    <mergeCell ref="C844:E844"/>
    <mergeCell ref="J828:J829"/>
    <mergeCell ref="K828:K829"/>
    <mergeCell ref="L828:L829"/>
    <mergeCell ref="C830:E830"/>
    <mergeCell ref="C831:E831"/>
    <mergeCell ref="C832:E832"/>
    <mergeCell ref="C833:E833"/>
    <mergeCell ref="C834:E834"/>
    <mergeCell ref="C835:E835"/>
    <mergeCell ref="A850:L850"/>
    <mergeCell ref="A853:L853"/>
    <mergeCell ref="A854:L854"/>
    <mergeCell ref="A855:L855"/>
    <mergeCell ref="A856:B856"/>
    <mergeCell ref="C856:L856"/>
    <mergeCell ref="A857:B857"/>
    <mergeCell ref="C857:L858"/>
    <mergeCell ref="A859:D859"/>
    <mergeCell ref="E859:H859"/>
    <mergeCell ref="I859:L859"/>
    <mergeCell ref="C845:E845"/>
    <mergeCell ref="C846:E846"/>
    <mergeCell ref="C847:E847"/>
    <mergeCell ref="C848:E848"/>
    <mergeCell ref="C849:E849"/>
    <mergeCell ref="C866:E866"/>
    <mergeCell ref="C867:E867"/>
    <mergeCell ref="C868:E868"/>
    <mergeCell ref="C869:E869"/>
    <mergeCell ref="C870:E870"/>
    <mergeCell ref="C871:E871"/>
    <mergeCell ref="C872:E872"/>
    <mergeCell ref="C873:E873"/>
    <mergeCell ref="C874:E874"/>
    <mergeCell ref="A860:D860"/>
    <mergeCell ref="E860:H860"/>
    <mergeCell ref="I860:L860"/>
    <mergeCell ref="A861:D861"/>
    <mergeCell ref="A862:C862"/>
    <mergeCell ref="C863:E863"/>
    <mergeCell ref="A864:A865"/>
    <mergeCell ref="B864:E865"/>
    <mergeCell ref="F864:F865"/>
    <mergeCell ref="G864:G865"/>
    <mergeCell ref="H864:H865"/>
    <mergeCell ref="I864:I865"/>
    <mergeCell ref="J864:J865"/>
    <mergeCell ref="K864:K865"/>
    <mergeCell ref="L864:L865"/>
    <mergeCell ref="C884:E884"/>
    <mergeCell ref="C885:E885"/>
    <mergeCell ref="A886:L886"/>
    <mergeCell ref="A889:L889"/>
    <mergeCell ref="A890:L890"/>
    <mergeCell ref="C875:E875"/>
    <mergeCell ref="C876:E876"/>
    <mergeCell ref="C877:E877"/>
    <mergeCell ref="C878:E878"/>
    <mergeCell ref="C879:E879"/>
    <mergeCell ref="C880:E880"/>
    <mergeCell ref="C881:E881"/>
    <mergeCell ref="C882:E882"/>
    <mergeCell ref="C883:E883"/>
    <mergeCell ref="A897:D897"/>
    <mergeCell ref="A898:C898"/>
    <mergeCell ref="C899:E899"/>
    <mergeCell ref="A900:A901"/>
    <mergeCell ref="B900:E901"/>
    <mergeCell ref="F900:F901"/>
    <mergeCell ref="G900:G901"/>
    <mergeCell ref="H900:H901"/>
    <mergeCell ref="I900:I901"/>
    <mergeCell ref="A891:L891"/>
    <mergeCell ref="A892:B892"/>
    <mergeCell ref="C892:L892"/>
    <mergeCell ref="A893:B893"/>
    <mergeCell ref="C893:L894"/>
    <mergeCell ref="A895:D895"/>
    <mergeCell ref="E895:H895"/>
    <mergeCell ref="I895:L895"/>
    <mergeCell ref="A896:D896"/>
    <mergeCell ref="E896:H896"/>
    <mergeCell ref="I896:L896"/>
    <mergeCell ref="C908:E908"/>
    <mergeCell ref="C909:E909"/>
    <mergeCell ref="C910:E910"/>
    <mergeCell ref="C911:E911"/>
    <mergeCell ref="C912:E912"/>
    <mergeCell ref="C913:E913"/>
    <mergeCell ref="C914:E914"/>
    <mergeCell ref="C915:E915"/>
    <mergeCell ref="C916:E916"/>
    <mergeCell ref="J900:J901"/>
    <mergeCell ref="K900:K901"/>
    <mergeCell ref="L900:L901"/>
    <mergeCell ref="C902:E902"/>
    <mergeCell ref="C903:E903"/>
    <mergeCell ref="C904:E904"/>
    <mergeCell ref="C905:E905"/>
    <mergeCell ref="C906:E906"/>
    <mergeCell ref="C907:E907"/>
    <mergeCell ref="A922:L922"/>
    <mergeCell ref="A925:L925"/>
    <mergeCell ref="A926:L926"/>
    <mergeCell ref="A927:L927"/>
    <mergeCell ref="A928:B928"/>
    <mergeCell ref="C928:L928"/>
    <mergeCell ref="A929:B929"/>
    <mergeCell ref="C929:L930"/>
    <mergeCell ref="A931:D931"/>
    <mergeCell ref="E931:H931"/>
    <mergeCell ref="I931:L931"/>
    <mergeCell ref="C917:E917"/>
    <mergeCell ref="C918:E918"/>
    <mergeCell ref="C919:E919"/>
    <mergeCell ref="C920:E920"/>
    <mergeCell ref="C921:E921"/>
    <mergeCell ref="C938:E938"/>
    <mergeCell ref="C939:E939"/>
    <mergeCell ref="C940:E940"/>
    <mergeCell ref="C941:E941"/>
    <mergeCell ref="C942:E942"/>
    <mergeCell ref="C943:E943"/>
    <mergeCell ref="C944:E944"/>
    <mergeCell ref="C945:E945"/>
    <mergeCell ref="C946:E946"/>
    <mergeCell ref="A932:D932"/>
    <mergeCell ref="E932:H932"/>
    <mergeCell ref="I932:L932"/>
    <mergeCell ref="A933:D933"/>
    <mergeCell ref="A934:C934"/>
    <mergeCell ref="C935:E935"/>
    <mergeCell ref="A936:A937"/>
    <mergeCell ref="B936:E937"/>
    <mergeCell ref="F936:F937"/>
    <mergeCell ref="G936:G937"/>
    <mergeCell ref="H936:H937"/>
    <mergeCell ref="I936:I937"/>
    <mergeCell ref="J936:J937"/>
    <mergeCell ref="K936:K937"/>
    <mergeCell ref="L936:L937"/>
    <mergeCell ref="C956:E956"/>
    <mergeCell ref="C957:E957"/>
    <mergeCell ref="A958:L958"/>
    <mergeCell ref="A961:L961"/>
    <mergeCell ref="A962:L962"/>
    <mergeCell ref="C947:E947"/>
    <mergeCell ref="C948:E948"/>
    <mergeCell ref="C949:E949"/>
    <mergeCell ref="C950:E950"/>
    <mergeCell ref="C951:E951"/>
    <mergeCell ref="C952:E952"/>
    <mergeCell ref="C953:E953"/>
    <mergeCell ref="C954:E954"/>
    <mergeCell ref="C955:E955"/>
    <mergeCell ref="A969:D969"/>
    <mergeCell ref="A970:C970"/>
    <mergeCell ref="C971:E971"/>
    <mergeCell ref="A972:A973"/>
    <mergeCell ref="B972:E973"/>
    <mergeCell ref="F972:F973"/>
    <mergeCell ref="G972:G973"/>
    <mergeCell ref="H972:H973"/>
    <mergeCell ref="I972:I973"/>
    <mergeCell ref="A963:L963"/>
    <mergeCell ref="A964:B964"/>
    <mergeCell ref="C964:L964"/>
    <mergeCell ref="A965:B965"/>
    <mergeCell ref="C965:L966"/>
    <mergeCell ref="A967:D967"/>
    <mergeCell ref="E967:H967"/>
    <mergeCell ref="I967:L967"/>
    <mergeCell ref="A968:D968"/>
    <mergeCell ref="E968:H968"/>
    <mergeCell ref="I968:L968"/>
    <mergeCell ref="C980:E980"/>
    <mergeCell ref="C981:E981"/>
    <mergeCell ref="C982:E982"/>
    <mergeCell ref="C983:E983"/>
    <mergeCell ref="C984:E984"/>
    <mergeCell ref="C985:E985"/>
    <mergeCell ref="C986:E986"/>
    <mergeCell ref="C987:E987"/>
    <mergeCell ref="C988:E988"/>
    <mergeCell ref="J972:J973"/>
    <mergeCell ref="K972:K973"/>
    <mergeCell ref="L972:L973"/>
    <mergeCell ref="C974:E974"/>
    <mergeCell ref="C975:E975"/>
    <mergeCell ref="C976:E976"/>
    <mergeCell ref="C977:E977"/>
    <mergeCell ref="C978:E978"/>
    <mergeCell ref="C979:E979"/>
    <mergeCell ref="A994:L994"/>
    <mergeCell ref="A997:L997"/>
    <mergeCell ref="A998:L998"/>
    <mergeCell ref="A999:L999"/>
    <mergeCell ref="A1000:B1000"/>
    <mergeCell ref="C1000:L1000"/>
    <mergeCell ref="A1001:B1001"/>
    <mergeCell ref="C1001:L1002"/>
    <mergeCell ref="A1003:D1003"/>
    <mergeCell ref="E1003:H1003"/>
    <mergeCell ref="I1003:L1003"/>
    <mergeCell ref="C989:E989"/>
    <mergeCell ref="C990:E990"/>
    <mergeCell ref="C991:E991"/>
    <mergeCell ref="C992:E992"/>
    <mergeCell ref="C993:E993"/>
    <mergeCell ref="C1010:E1010"/>
    <mergeCell ref="C1011:E1011"/>
    <mergeCell ref="C1012:E1012"/>
    <mergeCell ref="C1013:E1013"/>
    <mergeCell ref="C1014:E1014"/>
    <mergeCell ref="C1015:E1015"/>
    <mergeCell ref="C1016:E1016"/>
    <mergeCell ref="C1017:E1017"/>
    <mergeCell ref="C1018:E1018"/>
    <mergeCell ref="A1004:D1004"/>
    <mergeCell ref="E1004:H1004"/>
    <mergeCell ref="I1004:L1004"/>
    <mergeCell ref="A1005:D1005"/>
    <mergeCell ref="A1006:C1006"/>
    <mergeCell ref="C1007:E1007"/>
    <mergeCell ref="A1008:A1009"/>
    <mergeCell ref="B1008:E1009"/>
    <mergeCell ref="F1008:F1009"/>
    <mergeCell ref="G1008:G1009"/>
    <mergeCell ref="H1008:H1009"/>
    <mergeCell ref="I1008:I1009"/>
    <mergeCell ref="J1008:J1009"/>
    <mergeCell ref="K1008:K1009"/>
    <mergeCell ref="L1008:L1009"/>
    <mergeCell ref="C1028:E1028"/>
    <mergeCell ref="C1029:E1029"/>
    <mergeCell ref="A1030:L1030"/>
    <mergeCell ref="A1033:L1033"/>
    <mergeCell ref="A1034:L1034"/>
    <mergeCell ref="C1019:E1019"/>
    <mergeCell ref="C1020:E1020"/>
    <mergeCell ref="C1021:E1021"/>
    <mergeCell ref="C1022:E1022"/>
    <mergeCell ref="C1023:E1023"/>
    <mergeCell ref="C1024:E1024"/>
    <mergeCell ref="C1025:E1025"/>
    <mergeCell ref="C1026:E1026"/>
    <mergeCell ref="C1027:E1027"/>
    <mergeCell ref="A1040:D1040"/>
    <mergeCell ref="A1041:C1041"/>
    <mergeCell ref="C1042:E1042"/>
    <mergeCell ref="A1043:A1044"/>
    <mergeCell ref="B1043:E1044"/>
    <mergeCell ref="F1043:F1044"/>
    <mergeCell ref="G1043:G1044"/>
    <mergeCell ref="H1043:H1044"/>
    <mergeCell ref="I1043:I1044"/>
    <mergeCell ref="A1035:L1035"/>
    <mergeCell ref="A1036:B1036"/>
    <mergeCell ref="C1036:L1036"/>
    <mergeCell ref="A1037:B1037"/>
    <mergeCell ref="C1037:L1037"/>
    <mergeCell ref="A1038:D1038"/>
    <mergeCell ref="E1038:H1038"/>
    <mergeCell ref="I1038:L1038"/>
    <mergeCell ref="A1039:D1039"/>
    <mergeCell ref="E1039:H1039"/>
    <mergeCell ref="I1039:L1039"/>
    <mergeCell ref="C1051:E1051"/>
    <mergeCell ref="C1052:E1052"/>
    <mergeCell ref="C1053:E1053"/>
    <mergeCell ref="C1054:E1054"/>
    <mergeCell ref="C1055:E1055"/>
    <mergeCell ref="C1056:E1056"/>
    <mergeCell ref="C1057:E1057"/>
    <mergeCell ref="C1058:E1058"/>
    <mergeCell ref="C1059:E1059"/>
    <mergeCell ref="J1043:J1044"/>
    <mergeCell ref="K1043:K1044"/>
    <mergeCell ref="L1043:L1044"/>
    <mergeCell ref="C1045:E1045"/>
    <mergeCell ref="C1046:E1046"/>
    <mergeCell ref="C1047:E1047"/>
    <mergeCell ref="C1048:E1048"/>
    <mergeCell ref="C1049:E1049"/>
    <mergeCell ref="C1050:E1050"/>
    <mergeCell ref="A1065:L1065"/>
    <mergeCell ref="A1068:L1068"/>
    <mergeCell ref="A1069:L1069"/>
    <mergeCell ref="A1070:L1070"/>
    <mergeCell ref="A1071:B1071"/>
    <mergeCell ref="C1071:L1071"/>
    <mergeCell ref="A1072:B1072"/>
    <mergeCell ref="C1072:L1073"/>
    <mergeCell ref="A1074:D1074"/>
    <mergeCell ref="E1074:H1074"/>
    <mergeCell ref="I1074:L1074"/>
    <mergeCell ref="C1060:E1060"/>
    <mergeCell ref="C1061:E1061"/>
    <mergeCell ref="C1062:E1062"/>
    <mergeCell ref="C1063:E1063"/>
    <mergeCell ref="C1064:E1064"/>
    <mergeCell ref="C1081:E1081"/>
    <mergeCell ref="C1082:E1082"/>
    <mergeCell ref="C1083:E1083"/>
    <mergeCell ref="C1084:E1084"/>
    <mergeCell ref="C1085:E1085"/>
    <mergeCell ref="C1086:E1086"/>
    <mergeCell ref="C1087:E1087"/>
    <mergeCell ref="C1088:E1088"/>
    <mergeCell ref="C1089:E1089"/>
    <mergeCell ref="A1075:D1075"/>
    <mergeCell ref="E1075:H1075"/>
    <mergeCell ref="I1075:L1075"/>
    <mergeCell ref="A1076:D1076"/>
    <mergeCell ref="A1077:C1077"/>
    <mergeCell ref="C1078:E1078"/>
    <mergeCell ref="A1079:A1080"/>
    <mergeCell ref="B1079:E1080"/>
    <mergeCell ref="F1079:F1080"/>
    <mergeCell ref="G1079:G1080"/>
    <mergeCell ref="H1079:H1080"/>
    <mergeCell ref="I1079:I1080"/>
    <mergeCell ref="J1079:J1080"/>
    <mergeCell ref="K1079:K1080"/>
    <mergeCell ref="L1079:L1080"/>
    <mergeCell ref="C1099:E1099"/>
    <mergeCell ref="C1100:E1100"/>
    <mergeCell ref="A1101:L1101"/>
    <mergeCell ref="A1104:L1104"/>
    <mergeCell ref="A1105:L1105"/>
    <mergeCell ref="C1090:E1090"/>
    <mergeCell ref="C1091:E1091"/>
    <mergeCell ref="C1092:E1092"/>
    <mergeCell ref="C1093:E1093"/>
    <mergeCell ref="C1094:E1094"/>
    <mergeCell ref="C1095:E1095"/>
    <mergeCell ref="C1096:E1096"/>
    <mergeCell ref="C1097:E1097"/>
    <mergeCell ref="C1098:E1098"/>
    <mergeCell ref="A1112:D1112"/>
    <mergeCell ref="A1113:C1113"/>
    <mergeCell ref="C1114:E1114"/>
    <mergeCell ref="A1115:A1116"/>
    <mergeCell ref="B1115:E1116"/>
    <mergeCell ref="F1115:F1116"/>
    <mergeCell ref="G1115:G1116"/>
    <mergeCell ref="H1115:H1116"/>
    <mergeCell ref="I1115:I1116"/>
    <mergeCell ref="A1106:L1106"/>
    <mergeCell ref="A1107:B1107"/>
    <mergeCell ref="C1107:L1107"/>
    <mergeCell ref="A1108:B1108"/>
    <mergeCell ref="C1108:L1109"/>
    <mergeCell ref="A1110:D1110"/>
    <mergeCell ref="E1110:H1110"/>
    <mergeCell ref="I1110:L1110"/>
    <mergeCell ref="A1111:D1111"/>
    <mergeCell ref="E1111:H1111"/>
    <mergeCell ref="I1111:L1111"/>
    <mergeCell ref="C1123:E1123"/>
    <mergeCell ref="C1124:E1124"/>
    <mergeCell ref="C1125:E1125"/>
    <mergeCell ref="C1126:E1126"/>
    <mergeCell ref="C1127:E1127"/>
    <mergeCell ref="C1128:E1128"/>
    <mergeCell ref="C1129:E1129"/>
    <mergeCell ref="C1130:E1130"/>
    <mergeCell ref="C1131:E1131"/>
    <mergeCell ref="J1115:J1116"/>
    <mergeCell ref="K1115:K1116"/>
    <mergeCell ref="L1115:L1116"/>
    <mergeCell ref="C1117:E1117"/>
    <mergeCell ref="C1118:E1118"/>
    <mergeCell ref="C1119:E1119"/>
    <mergeCell ref="C1120:E1120"/>
    <mergeCell ref="C1121:E1121"/>
    <mergeCell ref="C1122:E1122"/>
    <mergeCell ref="A1141:L1141"/>
    <mergeCell ref="A1143:L1143"/>
    <mergeCell ref="A1144:L1144"/>
    <mergeCell ref="A1145:L1145"/>
    <mergeCell ref="A1146:B1146"/>
    <mergeCell ref="C1146:L1146"/>
    <mergeCell ref="A1147:B1147"/>
    <mergeCell ref="C1147:L1148"/>
    <mergeCell ref="A1149:D1149"/>
    <mergeCell ref="E1149:H1149"/>
    <mergeCell ref="I1149:L1149"/>
    <mergeCell ref="C1132:E1132"/>
    <mergeCell ref="C1133:E1133"/>
    <mergeCell ref="C1134:E1134"/>
    <mergeCell ref="C1135:E1135"/>
    <mergeCell ref="C1136:E1136"/>
    <mergeCell ref="C1137:E1137"/>
    <mergeCell ref="C1138:E1138"/>
    <mergeCell ref="C1139:E1139"/>
    <mergeCell ref="C1140:E1140"/>
    <mergeCell ref="C1156:E1156"/>
    <mergeCell ref="C1157:E1157"/>
    <mergeCell ref="C1158:E1158"/>
    <mergeCell ref="C1159:E1159"/>
    <mergeCell ref="C1160:E1160"/>
    <mergeCell ref="C1161:E1161"/>
    <mergeCell ref="C1162:E1162"/>
    <mergeCell ref="C1163:E1163"/>
    <mergeCell ref="C1164:E1164"/>
    <mergeCell ref="A1150:D1150"/>
    <mergeCell ref="E1150:H1150"/>
    <mergeCell ref="I1150:L1150"/>
    <mergeCell ref="A1151:D1151"/>
    <mergeCell ref="A1152:C1152"/>
    <mergeCell ref="C1153:E1153"/>
    <mergeCell ref="A1154:A1155"/>
    <mergeCell ref="B1154:E1155"/>
    <mergeCell ref="F1154:F1155"/>
    <mergeCell ref="G1154:G1155"/>
    <mergeCell ref="H1154:H1155"/>
    <mergeCell ref="I1154:I1155"/>
    <mergeCell ref="J1154:J1155"/>
    <mergeCell ref="K1154:K1155"/>
    <mergeCell ref="L1154:L1155"/>
    <mergeCell ref="A1172:L1172"/>
    <mergeCell ref="A1176:L1176"/>
    <mergeCell ref="A1177:L1177"/>
    <mergeCell ref="C1165:E1165"/>
    <mergeCell ref="C1166:E1166"/>
    <mergeCell ref="C1167:E1167"/>
    <mergeCell ref="C1168:E1168"/>
    <mergeCell ref="C1169:E1169"/>
    <mergeCell ref="C1170:E1170"/>
    <mergeCell ref="C1171:E1171"/>
    <mergeCell ref="A1184:D1184"/>
    <mergeCell ref="A1185:C1185"/>
    <mergeCell ref="C1186:E1186"/>
    <mergeCell ref="A1187:A1188"/>
    <mergeCell ref="B1187:E1188"/>
    <mergeCell ref="F1187:F1188"/>
    <mergeCell ref="G1187:G1188"/>
    <mergeCell ref="H1187:H1188"/>
    <mergeCell ref="I1187:I1188"/>
    <mergeCell ref="A1178:L1178"/>
    <mergeCell ref="A1179:B1179"/>
    <mergeCell ref="C1179:L1179"/>
    <mergeCell ref="A1180:B1180"/>
    <mergeCell ref="C1180:L1181"/>
    <mergeCell ref="A1182:D1182"/>
    <mergeCell ref="E1182:H1182"/>
    <mergeCell ref="I1182:L1182"/>
    <mergeCell ref="A1183:D1183"/>
    <mergeCell ref="E1183:H1183"/>
    <mergeCell ref="I1183:L1183"/>
    <mergeCell ref="C1195:E1195"/>
    <mergeCell ref="C1196:E1196"/>
    <mergeCell ref="C1197:E1197"/>
    <mergeCell ref="C1198:E1198"/>
    <mergeCell ref="C1199:E1199"/>
    <mergeCell ref="C1200:E1200"/>
    <mergeCell ref="C1201:E1201"/>
    <mergeCell ref="C1202:E1202"/>
    <mergeCell ref="C1203:E1203"/>
    <mergeCell ref="J1187:J1188"/>
    <mergeCell ref="K1187:K1188"/>
    <mergeCell ref="L1187:L1188"/>
    <mergeCell ref="C1189:E1189"/>
    <mergeCell ref="C1190:E1190"/>
    <mergeCell ref="C1191:E1191"/>
    <mergeCell ref="C1192:E1192"/>
    <mergeCell ref="C1193:E1193"/>
    <mergeCell ref="C1194:E1194"/>
    <mergeCell ref="A1209:L1209"/>
    <mergeCell ref="A1212:L1212"/>
    <mergeCell ref="A1213:L1213"/>
    <mergeCell ref="A1214:L1214"/>
    <mergeCell ref="A1215:B1215"/>
    <mergeCell ref="C1215:L1215"/>
    <mergeCell ref="A1216:B1216"/>
    <mergeCell ref="C1216:L1218"/>
    <mergeCell ref="A1219:D1219"/>
    <mergeCell ref="E1219:H1219"/>
    <mergeCell ref="I1219:L1219"/>
    <mergeCell ref="C1204:E1204"/>
    <mergeCell ref="C1205:E1205"/>
    <mergeCell ref="C1206:E1206"/>
    <mergeCell ref="C1207:E1207"/>
    <mergeCell ref="C1208:E1208"/>
    <mergeCell ref="C1226:E1226"/>
    <mergeCell ref="E1255:H1255"/>
    <mergeCell ref="I1255:L1255"/>
    <mergeCell ref="A1256:D1256"/>
    <mergeCell ref="E1256:H1256"/>
    <mergeCell ref="I1256:L1256"/>
    <mergeCell ref="C1227:E1227"/>
    <mergeCell ref="C1228:E1228"/>
    <mergeCell ref="C1229:E1229"/>
    <mergeCell ref="C1230:E1230"/>
    <mergeCell ref="C1231:E1231"/>
    <mergeCell ref="C1232:E1232"/>
    <mergeCell ref="C1233:E1233"/>
    <mergeCell ref="C1234:E1234"/>
    <mergeCell ref="A1220:D1220"/>
    <mergeCell ref="E1220:H1220"/>
    <mergeCell ref="I1220:L1220"/>
    <mergeCell ref="A1221:D1221"/>
    <mergeCell ref="A1222:C1222"/>
    <mergeCell ref="C1223:E1223"/>
    <mergeCell ref="A1224:A1225"/>
    <mergeCell ref="B1224:E1225"/>
    <mergeCell ref="F1224:F1225"/>
    <mergeCell ref="G1224:G1225"/>
    <mergeCell ref="H1224:H1225"/>
    <mergeCell ref="I1224:I1225"/>
    <mergeCell ref="J1224:J1225"/>
    <mergeCell ref="K1224:K1225"/>
    <mergeCell ref="L1224:L1225"/>
    <mergeCell ref="L1260:L1261"/>
    <mergeCell ref="C1262:E1262"/>
    <mergeCell ref="C1263:E1263"/>
    <mergeCell ref="C1264:E1264"/>
    <mergeCell ref="C1265:E1265"/>
    <mergeCell ref="C1266:E1266"/>
    <mergeCell ref="C1267:E1267"/>
    <mergeCell ref="A1242:L1242"/>
    <mergeCell ref="A1248:L1248"/>
    <mergeCell ref="A1249:L1249"/>
    <mergeCell ref="C1235:E1235"/>
    <mergeCell ref="C1236:E1236"/>
    <mergeCell ref="C1237:E1237"/>
    <mergeCell ref="C1238:E1238"/>
    <mergeCell ref="C1239:E1239"/>
    <mergeCell ref="C1240:E1240"/>
    <mergeCell ref="C1241:E1241"/>
    <mergeCell ref="A1257:D1257"/>
    <mergeCell ref="A1258:C1258"/>
    <mergeCell ref="C1259:E1259"/>
    <mergeCell ref="A1260:A1261"/>
    <mergeCell ref="B1260:E1261"/>
    <mergeCell ref="F1260:F1261"/>
    <mergeCell ref="G1260:G1261"/>
    <mergeCell ref="H1260:H1261"/>
    <mergeCell ref="I1260:I1261"/>
    <mergeCell ref="A1250:L1250"/>
    <mergeCell ref="A1251:B1251"/>
    <mergeCell ref="C1251:L1251"/>
    <mergeCell ref="A1252:B1252"/>
    <mergeCell ref="C1252:L1254"/>
    <mergeCell ref="A1255:D1255"/>
    <mergeCell ref="C1277:E1277"/>
    <mergeCell ref="C1278:E1278"/>
    <mergeCell ref="C1279:E1279"/>
    <mergeCell ref="C1280:E1280"/>
    <mergeCell ref="C1281:E1281"/>
    <mergeCell ref="C1296:E1296"/>
    <mergeCell ref="C1268:E1268"/>
    <mergeCell ref="C1269:E1269"/>
    <mergeCell ref="C1270:E1270"/>
    <mergeCell ref="C1271:E1271"/>
    <mergeCell ref="C1272:E1272"/>
    <mergeCell ref="C1273:E1273"/>
    <mergeCell ref="C1274:E1274"/>
    <mergeCell ref="C1275:E1275"/>
    <mergeCell ref="C1276:E1276"/>
    <mergeCell ref="J1260:J1261"/>
    <mergeCell ref="K1260:K1261"/>
    <mergeCell ref="A1290:D1290"/>
    <mergeCell ref="E1290:H1290"/>
    <mergeCell ref="I1290:L1290"/>
    <mergeCell ref="A1291:D1291"/>
    <mergeCell ref="A1292:C1292"/>
    <mergeCell ref="C1293:E1293"/>
    <mergeCell ref="A1294:A1295"/>
    <mergeCell ref="B1294:E1295"/>
    <mergeCell ref="F1294:F1295"/>
    <mergeCell ref="G1294:G1295"/>
    <mergeCell ref="H1294:H1295"/>
    <mergeCell ref="I1294:I1295"/>
    <mergeCell ref="J1294:J1295"/>
    <mergeCell ref="K1294:K1295"/>
    <mergeCell ref="L1294:L1295"/>
    <mergeCell ref="A1282:L1282"/>
    <mergeCell ref="A1284:L1284"/>
    <mergeCell ref="A1285:L1285"/>
    <mergeCell ref="A1286:L1286"/>
    <mergeCell ref="A1287:B1287"/>
    <mergeCell ref="C1287:L1287"/>
    <mergeCell ref="A1288:B1288"/>
    <mergeCell ref="C1288:L1288"/>
    <mergeCell ref="A1289:D1289"/>
    <mergeCell ref="E1289:H1289"/>
    <mergeCell ref="I1289:L1289"/>
    <mergeCell ref="C1305:E1305"/>
    <mergeCell ref="C1306:E1306"/>
    <mergeCell ref="C1307:E1307"/>
    <mergeCell ref="C1308:E1308"/>
    <mergeCell ref="C1309:E1309"/>
    <mergeCell ref="C1310:E1310"/>
    <mergeCell ref="C1311:E1311"/>
    <mergeCell ref="C1312:E1312"/>
    <mergeCell ref="C1313:E1313"/>
    <mergeCell ref="C1297:E1297"/>
    <mergeCell ref="C1298:E1298"/>
    <mergeCell ref="C1299:E1299"/>
    <mergeCell ref="C1300:E1300"/>
    <mergeCell ref="C1301:E1301"/>
    <mergeCell ref="C1302:E1302"/>
    <mergeCell ref="C1303:E1303"/>
    <mergeCell ref="C1304:E1304"/>
    <mergeCell ref="C1323:E1323"/>
    <mergeCell ref="A1324:L1324"/>
    <mergeCell ref="A1327:L1327"/>
    <mergeCell ref="A1328:L1328"/>
    <mergeCell ref="A1329:L1329"/>
    <mergeCell ref="A1330:B1330"/>
    <mergeCell ref="C1330:L1330"/>
    <mergeCell ref="A1331:B1331"/>
    <mergeCell ref="C1331:L1333"/>
    <mergeCell ref="C1314:E1314"/>
    <mergeCell ref="C1315:E1315"/>
    <mergeCell ref="C1316:E1316"/>
    <mergeCell ref="C1317:E1317"/>
    <mergeCell ref="C1318:E1318"/>
    <mergeCell ref="C1319:E1319"/>
    <mergeCell ref="C1320:E1320"/>
    <mergeCell ref="C1321:E1321"/>
    <mergeCell ref="C1322:E1322"/>
    <mergeCell ref="A1339:A1340"/>
    <mergeCell ref="B1339:E1340"/>
    <mergeCell ref="F1339:F1340"/>
    <mergeCell ref="G1339:G1340"/>
    <mergeCell ref="H1339:H1340"/>
    <mergeCell ref="I1339:I1340"/>
    <mergeCell ref="J1339:J1340"/>
    <mergeCell ref="K1339:K1340"/>
    <mergeCell ref="L1339:L1340"/>
    <mergeCell ref="A1334:D1334"/>
    <mergeCell ref="E1334:H1334"/>
    <mergeCell ref="I1334:L1334"/>
    <mergeCell ref="A1335:D1335"/>
    <mergeCell ref="E1335:H1335"/>
    <mergeCell ref="I1335:L1335"/>
    <mergeCell ref="A1336:D1336"/>
    <mergeCell ref="A1337:C1337"/>
    <mergeCell ref="C1338:E1338"/>
    <mergeCell ref="C1350:E1350"/>
    <mergeCell ref="C1351:E1351"/>
    <mergeCell ref="C1352:E1352"/>
    <mergeCell ref="A1353:L1353"/>
    <mergeCell ref="A1355:L1355"/>
    <mergeCell ref="A1356:L1356"/>
    <mergeCell ref="A1357:L1357"/>
    <mergeCell ref="A1358:B1358"/>
    <mergeCell ref="C1358:L1358"/>
    <mergeCell ref="C1341:E1341"/>
    <mergeCell ref="C1342:E1342"/>
    <mergeCell ref="C1343:E1343"/>
    <mergeCell ref="C1344:E1344"/>
    <mergeCell ref="C1345:E1345"/>
    <mergeCell ref="C1346:E1346"/>
    <mergeCell ref="C1347:E1347"/>
    <mergeCell ref="C1348:E1348"/>
    <mergeCell ref="C1349:E1349"/>
    <mergeCell ref="A1365:C1365"/>
    <mergeCell ref="C1366:E1366"/>
    <mergeCell ref="A1367:A1368"/>
    <mergeCell ref="B1367:E1368"/>
    <mergeCell ref="F1367:F1368"/>
    <mergeCell ref="G1367:G1368"/>
    <mergeCell ref="H1367:H1368"/>
    <mergeCell ref="I1367:I1368"/>
    <mergeCell ref="J1367:J1368"/>
    <mergeCell ref="A1359:B1359"/>
    <mergeCell ref="C1359:L1361"/>
    <mergeCell ref="A1362:D1362"/>
    <mergeCell ref="E1362:H1362"/>
    <mergeCell ref="I1362:L1362"/>
    <mergeCell ref="A1363:D1363"/>
    <mergeCell ref="E1363:H1363"/>
    <mergeCell ref="I1363:L1363"/>
    <mergeCell ref="A1364:D1364"/>
    <mergeCell ref="C1376:E1376"/>
    <mergeCell ref="C1377:E1377"/>
    <mergeCell ref="C1378:E1378"/>
    <mergeCell ref="C1379:E1379"/>
    <mergeCell ref="C1380:E1380"/>
    <mergeCell ref="C1381:E1381"/>
    <mergeCell ref="C1382:E1382"/>
    <mergeCell ref="C1383:E1383"/>
    <mergeCell ref="C1384:E1384"/>
    <mergeCell ref="A1385:L1385"/>
    <mergeCell ref="K1367:K1368"/>
    <mergeCell ref="L1367:L1368"/>
    <mergeCell ref="C1369:E1369"/>
    <mergeCell ref="C1370:E1370"/>
    <mergeCell ref="C1371:E1371"/>
    <mergeCell ref="C1372:E1372"/>
    <mergeCell ref="C1373:E1373"/>
    <mergeCell ref="C1374:E1374"/>
    <mergeCell ref="C1375:E1375"/>
  </mergeCells>
  <pageMargins left="0.25" right="0.25" top="0.75" bottom="0.75" header="0.3" footer="0.3"/>
  <pageSetup paperSize="9" scale="64" fitToHeight="0" orientation="landscape" r:id="rId1"/>
  <rowBreaks count="38" manualBreakCount="38">
    <brk id="35" max="16383" man="1"/>
    <brk id="104" max="16383" man="1"/>
    <brk id="136" max="16383" man="1"/>
    <brk id="173" max="16383" man="1"/>
    <brk id="213" max="16383" man="1"/>
    <brk id="249" max="16383" man="1"/>
    <brk id="280" max="16383" man="1"/>
    <brk id="319" max="16383" man="1"/>
    <brk id="358" max="16383" man="1"/>
    <brk id="424" max="16383" man="1"/>
    <brk id="494" max="16383" man="1"/>
    <brk id="533" max="16383" man="1"/>
    <brk id="566" max="16383" man="1"/>
    <brk id="601" max="16383" man="1"/>
    <brk id="705" max="16383" man="1"/>
    <brk id="742" max="16383" man="1"/>
    <brk id="779" max="16383" man="1"/>
    <brk id="815" max="16383" man="1"/>
    <brk id="851" max="16383" man="1"/>
    <brk id="887" max="16383" man="1"/>
    <brk id="923" max="16383" man="1"/>
    <brk id="959" max="16383" man="1"/>
    <brk id="995" max="16383" man="1"/>
    <brk id="1031" max="16383" man="1"/>
    <brk id="1066" max="16383" man="1"/>
    <brk id="1102" max="16383" man="1"/>
    <brk id="1141" max="16383" man="1"/>
    <brk id="1174" max="16383" man="1"/>
    <brk id="1210" max="16383" man="1"/>
    <brk id="1246" max="16383" man="1"/>
    <brk id="1282" max="16383" man="1"/>
    <brk id="1325" max="16383" man="1"/>
    <brk id="1353" max="16383" man="1"/>
    <brk id="1386" max="16383" man="1"/>
    <brk id="1422" max="16383" man="1"/>
    <brk id="1457" max="16383" man="1"/>
    <brk id="1493" max="16383" man="1"/>
    <brk id="1530" max="16383" man="1"/>
  </rowBreaks>
  <colBreaks count="2" manualBreakCount="2">
    <brk id="4" max="1048575" man="1"/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workbookViewId="0">
      <selection activeCell="G11" sqref="G11"/>
    </sheetView>
  </sheetViews>
  <sheetFormatPr defaultRowHeight="15" x14ac:dyDescent="0.25"/>
  <cols>
    <col min="1" max="1" width="10.140625" customWidth="1"/>
    <col min="2" max="2" width="43.7109375" customWidth="1"/>
    <col min="3" max="3" width="13" customWidth="1"/>
    <col min="4" max="4" width="13.28515625" customWidth="1"/>
    <col min="5" max="5" width="13" customWidth="1"/>
    <col min="6" max="6" width="12.7109375" customWidth="1"/>
    <col min="7" max="7" width="12.85546875" customWidth="1"/>
  </cols>
  <sheetData>
    <row r="2" spans="1:7" ht="15.75" thickBot="1" x14ac:dyDescent="0.3"/>
    <row r="3" spans="1:7" x14ac:dyDescent="0.25">
      <c r="A3" s="526" t="s">
        <v>323</v>
      </c>
      <c r="B3" s="527"/>
      <c r="C3" s="527"/>
      <c r="D3" s="527"/>
      <c r="E3" s="527"/>
      <c r="F3" s="527"/>
      <c r="G3" s="528"/>
    </row>
    <row r="4" spans="1:7" x14ac:dyDescent="0.25">
      <c r="A4" s="529" t="s">
        <v>322</v>
      </c>
      <c r="B4" s="530"/>
      <c r="C4" s="531"/>
      <c r="D4" s="531"/>
      <c r="E4" s="531"/>
      <c r="F4" s="531"/>
      <c r="G4" s="532"/>
    </row>
    <row r="5" spans="1:7" x14ac:dyDescent="0.25">
      <c r="A5" s="529" t="s">
        <v>211</v>
      </c>
      <c r="B5" s="530"/>
      <c r="C5" s="531"/>
      <c r="D5" s="531"/>
      <c r="E5" s="531"/>
      <c r="F5" s="531"/>
      <c r="G5" s="532"/>
    </row>
    <row r="6" spans="1:7" ht="30" customHeight="1" x14ac:dyDescent="0.25">
      <c r="A6" s="230" t="s">
        <v>212</v>
      </c>
      <c r="B6" s="231" t="s">
        <v>213</v>
      </c>
      <c r="C6" s="232">
        <v>2026</v>
      </c>
      <c r="D6" s="232">
        <v>2027</v>
      </c>
      <c r="E6" s="232">
        <v>2028</v>
      </c>
      <c r="F6" s="232">
        <v>2029</v>
      </c>
      <c r="G6" s="233" t="s">
        <v>8</v>
      </c>
    </row>
    <row r="7" spans="1:7" x14ac:dyDescent="0.25">
      <c r="A7" s="234" t="s">
        <v>214</v>
      </c>
      <c r="B7" s="235" t="s">
        <v>215</v>
      </c>
      <c r="C7" s="236">
        <f>'Anexo I - Programas'!H291</f>
        <v>2280000</v>
      </c>
      <c r="D7" s="236">
        <f>'Anexo I - Programas'!I291</f>
        <v>2380000</v>
      </c>
      <c r="E7" s="236">
        <f>'Anexo I - Programas'!J291</f>
        <v>2430000</v>
      </c>
      <c r="F7" s="236">
        <f>'Anexo I - Programas'!K291</f>
        <v>2530000</v>
      </c>
      <c r="G7" s="237">
        <f>SUM(C7:F7)</f>
        <v>9620000</v>
      </c>
    </row>
    <row r="8" spans="1:7" x14ac:dyDescent="0.25">
      <c r="A8" s="234" t="s">
        <v>216</v>
      </c>
      <c r="B8" s="235" t="s">
        <v>217</v>
      </c>
      <c r="C8" s="236">
        <f>'Anexo I - Programas'!H1541</f>
        <v>1807263.2</v>
      </c>
      <c r="D8" s="236">
        <f>'Anexo I - Programas'!I1541</f>
        <v>1855420.81</v>
      </c>
      <c r="E8" s="236">
        <f>'Anexo I - Programas'!J1541</f>
        <v>1888967.22</v>
      </c>
      <c r="F8" s="236">
        <f>'Anexo I - Programas'!K1541</f>
        <v>1921058.06</v>
      </c>
      <c r="G8" s="237">
        <f t="shared" ref="G8:G38" si="0">SUM(C8:F8)</f>
        <v>7472709.2899999991</v>
      </c>
    </row>
    <row r="9" spans="1:7" x14ac:dyDescent="0.25">
      <c r="A9" s="238" t="s">
        <v>218</v>
      </c>
      <c r="B9" s="235" t="s">
        <v>219</v>
      </c>
      <c r="C9" s="236">
        <f>'Anexo I - Programas'!H11</f>
        <v>2465751.34</v>
      </c>
      <c r="D9" s="236">
        <f>'Anexo I - Programas'!I11</f>
        <v>2358490.34</v>
      </c>
      <c r="E9" s="236">
        <f>'Anexo I - Programas'!J11</f>
        <v>2471380.4</v>
      </c>
      <c r="F9" s="236">
        <f>'Anexo I - Programas'!K11</f>
        <v>2594082.91</v>
      </c>
      <c r="G9" s="237">
        <f t="shared" si="0"/>
        <v>9889704.9900000002</v>
      </c>
    </row>
    <row r="10" spans="1:7" x14ac:dyDescent="0.25">
      <c r="A10" s="238" t="s">
        <v>220</v>
      </c>
      <c r="B10" s="235" t="s">
        <v>221</v>
      </c>
      <c r="C10" s="236">
        <f>'Anexo I - Programas'!H47+'Anexo I - Programas'!H115+'Anexo I - Programas'!H147+'Anexo I - Programas'!H184+'Anexo I - Programas'!H753+'Anexo I - Programas'!H1077+'Anexo I - Programas'!H1185+'Anexo I - Programas'!H1397</f>
        <v>12651545.43</v>
      </c>
      <c r="D10" s="236">
        <f>'Anexo I - Programas'!I47+'Anexo I - Programas'!I115+'Anexo I - Programas'!I147+'Anexo I - Programas'!I184+'Anexo I - Programas'!I753+'Anexo I - Programas'!I1077+'Anexo I - Programas'!I1185+'Anexo I - Programas'!I1397</f>
        <v>12890775.170000002</v>
      </c>
      <c r="E10" s="236">
        <f>'Anexo I - Programas'!J47+'Anexo I - Programas'!J115+'Anexo I - Programas'!J147+'Anexo I - Programas'!J184+'Anexo I - Programas'!J753+'Anexo I - Programas'!J1077+'Anexo I - Programas'!J1185+'Anexo I - Programas'!J1397</f>
        <v>13073736.02</v>
      </c>
      <c r="F10" s="236">
        <f>'Anexo I - Programas'!K47+'Anexo I - Programas'!K115+'Anexo I - Programas'!K147+'Anexo I - Programas'!K184+'Anexo I - Programas'!K753+'Anexo I - Programas'!K1077+'Anexo I - Programas'!K1185+'Anexo I - Programas'!K1397</f>
        <v>13495054.979999999</v>
      </c>
      <c r="G10" s="237">
        <f t="shared" si="0"/>
        <v>52111111.600000001</v>
      </c>
    </row>
    <row r="11" spans="1:7" x14ac:dyDescent="0.25">
      <c r="A11" s="238" t="s">
        <v>222</v>
      </c>
      <c r="B11" s="235" t="s">
        <v>223</v>
      </c>
      <c r="C11" s="236">
        <f>'Anexo I - Programas'!H224</f>
        <v>150000</v>
      </c>
      <c r="D11" s="236">
        <f>'Anexo I - Programas'!I224</f>
        <v>150000</v>
      </c>
      <c r="E11" s="236">
        <f>'Anexo I - Programas'!J224</f>
        <v>150000</v>
      </c>
      <c r="F11" s="236">
        <f>'Anexo I - Programas'!K224</f>
        <v>150000</v>
      </c>
      <c r="G11" s="237">
        <f t="shared" si="0"/>
        <v>600000</v>
      </c>
    </row>
    <row r="12" spans="1:7" x14ac:dyDescent="0.25">
      <c r="A12" s="238" t="s">
        <v>224</v>
      </c>
      <c r="B12" s="235" t="s">
        <v>99</v>
      </c>
      <c r="C12" s="236">
        <f>'Anexo I - Programas'!H260</f>
        <v>600000</v>
      </c>
      <c r="D12" s="236">
        <f>'Anexo I - Programas'!I260</f>
        <v>650000</v>
      </c>
      <c r="E12" s="236">
        <f>'Anexo I - Programas'!J260</f>
        <v>650000</v>
      </c>
      <c r="F12" s="236">
        <f>'Anexo I - Programas'!K260</f>
        <v>700000</v>
      </c>
      <c r="G12" s="237">
        <f t="shared" si="0"/>
        <v>2600000</v>
      </c>
    </row>
    <row r="13" spans="1:7" x14ac:dyDescent="0.25">
      <c r="A13" s="238" t="s">
        <v>225</v>
      </c>
      <c r="B13" s="235" t="s">
        <v>226</v>
      </c>
      <c r="C13" s="236">
        <f>'Anexo I - Programas'!H1292</f>
        <v>1096262.3</v>
      </c>
      <c r="D13" s="236">
        <f>'Anexo I - Programas'!I1292</f>
        <v>1156856.2</v>
      </c>
      <c r="E13" s="236">
        <f>'Anexo I - Programas'!J1292</f>
        <v>1120202.3599999999</v>
      </c>
      <c r="F13" s="236">
        <f>'Anexo I - Programas'!K1292</f>
        <v>1131600.94</v>
      </c>
      <c r="G13" s="237">
        <f t="shared" si="0"/>
        <v>4504921.8</v>
      </c>
    </row>
    <row r="14" spans="1:7" x14ac:dyDescent="0.25">
      <c r="A14" s="238" t="s">
        <v>227</v>
      </c>
      <c r="B14" s="235" t="s">
        <v>228</v>
      </c>
      <c r="C14" s="236">
        <f>'Anexo I - Programas'!H1337</f>
        <v>641724</v>
      </c>
      <c r="D14" s="236">
        <f>'Anexo I - Programas'!I1337</f>
        <v>680227.44</v>
      </c>
      <c r="E14" s="236">
        <f>'Anexo I - Programas'!J1337</f>
        <v>721041.08</v>
      </c>
      <c r="F14" s="236">
        <f>'Anexo I - Programas'!K1337</f>
        <v>764303.54</v>
      </c>
      <c r="G14" s="237">
        <f t="shared" si="0"/>
        <v>2807296.06</v>
      </c>
    </row>
    <row r="15" spans="1:7" x14ac:dyDescent="0.25">
      <c r="A15" s="238" t="s">
        <v>229</v>
      </c>
      <c r="B15" s="235" t="s">
        <v>230</v>
      </c>
      <c r="C15" s="236">
        <f>'Anexo I - Programas'!H1365</f>
        <v>87681.73</v>
      </c>
      <c r="D15" s="236">
        <f>'Anexo I - Programas'!I1365</f>
        <v>92942.64</v>
      </c>
      <c r="E15" s="236">
        <f>'Anexo I - Programas'!J1365</f>
        <v>98519.19</v>
      </c>
      <c r="F15" s="236">
        <f>'Anexo I - Programas'!K1365</f>
        <v>104430.34</v>
      </c>
      <c r="G15" s="237">
        <f t="shared" si="0"/>
        <v>383573.9</v>
      </c>
    </row>
    <row r="16" spans="1:7" x14ac:dyDescent="0.25">
      <c r="A16" s="238" t="s">
        <v>231</v>
      </c>
      <c r="B16" s="235" t="s">
        <v>232</v>
      </c>
      <c r="C16" s="236">
        <f>'Anexo I - Programas'!H577</f>
        <v>350000</v>
      </c>
      <c r="D16" s="236">
        <f>'Anexo I - Programas'!I577</f>
        <v>360000</v>
      </c>
      <c r="E16" s="236">
        <f>'Anexo I - Programas'!J577</f>
        <v>370000</v>
      </c>
      <c r="F16" s="236">
        <f>'Anexo I - Programas'!K577</f>
        <v>380000</v>
      </c>
      <c r="G16" s="237">
        <f t="shared" si="0"/>
        <v>1460000</v>
      </c>
    </row>
    <row r="17" spans="1:7" x14ac:dyDescent="0.25">
      <c r="A17" s="238" t="s">
        <v>233</v>
      </c>
      <c r="B17" s="235" t="s">
        <v>276</v>
      </c>
      <c r="C17" s="236">
        <f>'Anexo I - Programas'!H613</f>
        <v>6306197.5800000001</v>
      </c>
      <c r="D17" s="236">
        <f>'Anexo I - Programas'!I613</f>
        <v>6600283.0099999998</v>
      </c>
      <c r="E17" s="236">
        <f>'Anexo I - Programas'!J613</f>
        <v>6807109.5999999996</v>
      </c>
      <c r="F17" s="236">
        <f>'Anexo I - Programas'!K613</f>
        <v>7026831.2400000002</v>
      </c>
      <c r="G17" s="237">
        <f t="shared" si="0"/>
        <v>26740421.43</v>
      </c>
    </row>
    <row r="18" spans="1:7" x14ac:dyDescent="0.25">
      <c r="A18" s="238" t="s">
        <v>234</v>
      </c>
      <c r="B18" s="235" t="s">
        <v>235</v>
      </c>
      <c r="C18" s="236">
        <f>'Anexo I - Programas'!H717</f>
        <v>94000</v>
      </c>
      <c r="D18" s="236">
        <f>'Anexo I - Programas'!I717</f>
        <v>94000</v>
      </c>
      <c r="E18" s="236">
        <f>'Anexo I - Programas'!J717</f>
        <v>94000</v>
      </c>
      <c r="F18" s="236">
        <f>'Anexo I - Programas'!K717</f>
        <v>94000</v>
      </c>
      <c r="G18" s="237">
        <f t="shared" si="0"/>
        <v>376000</v>
      </c>
    </row>
    <row r="19" spans="1:7" x14ac:dyDescent="0.25">
      <c r="A19" s="238" t="s">
        <v>236</v>
      </c>
      <c r="B19" s="235" t="s">
        <v>237</v>
      </c>
      <c r="C19" s="236">
        <f>'Anexo I - Programas'!H330</f>
        <v>1682465.07</v>
      </c>
      <c r="D19" s="236">
        <f>'Anexo I - Programas'!I330</f>
        <v>1763003.37</v>
      </c>
      <c r="E19" s="236">
        <f>'Anexo I - Programas'!J330</f>
        <v>1850556.92</v>
      </c>
      <c r="F19" s="236">
        <f>'Anexo I - Programas'!K330</f>
        <v>1882802.15</v>
      </c>
      <c r="G19" s="237">
        <f t="shared" si="0"/>
        <v>7178827.5099999998</v>
      </c>
    </row>
    <row r="20" spans="1:7" x14ac:dyDescent="0.25">
      <c r="A20" s="238" t="s">
        <v>238</v>
      </c>
      <c r="B20" s="235" t="s">
        <v>239</v>
      </c>
      <c r="C20" s="239">
        <f>'Anexo I - Programas'!H371</f>
        <v>6129859.5199999996</v>
      </c>
      <c r="D20" s="239">
        <f>'Anexo I - Programas'!I371</f>
        <v>6452013.4869999997</v>
      </c>
      <c r="E20" s="239">
        <f>'Anexo I - Programas'!J371</f>
        <v>6802227.6799999997</v>
      </c>
      <c r="F20" s="239">
        <f>'Anexo I - Programas'!K371</f>
        <v>6931208.5999999996</v>
      </c>
      <c r="G20" s="237">
        <f t="shared" si="0"/>
        <v>26315309.287</v>
      </c>
    </row>
    <row r="21" spans="1:7" x14ac:dyDescent="0.25">
      <c r="A21" s="238" t="s">
        <v>240</v>
      </c>
      <c r="B21" s="235" t="s">
        <v>241</v>
      </c>
      <c r="C21" s="236">
        <f>'Anexo I - Programas'!H435</f>
        <v>526000</v>
      </c>
      <c r="D21" s="236">
        <f>'Anexo I - Programas'!I435</f>
        <v>526000</v>
      </c>
      <c r="E21" s="236">
        <f>'Anexo I - Programas'!J435</f>
        <v>526000</v>
      </c>
      <c r="F21" s="236">
        <f>'Anexo I - Programas'!K435</f>
        <v>526000</v>
      </c>
      <c r="G21" s="237">
        <f t="shared" si="0"/>
        <v>2104000</v>
      </c>
    </row>
    <row r="22" spans="1:7" x14ac:dyDescent="0.25">
      <c r="A22" s="238" t="s">
        <v>242</v>
      </c>
      <c r="B22" s="235" t="s">
        <v>243</v>
      </c>
      <c r="C22" s="236">
        <f>'Anexo I - Programas'!H505</f>
        <v>1039579.6699999999</v>
      </c>
      <c r="D22" s="236">
        <f>'Anexo I - Programas'!I505</f>
        <v>1070743.47</v>
      </c>
      <c r="E22" s="236">
        <f>'Anexo I - Programas'!J505</f>
        <v>1073411.55</v>
      </c>
      <c r="F22" s="236">
        <f>'Anexo I - Programas'!K505</f>
        <v>1104384.49</v>
      </c>
      <c r="G22" s="237">
        <f t="shared" si="0"/>
        <v>4288119.18</v>
      </c>
    </row>
    <row r="23" spans="1:7" x14ac:dyDescent="0.25">
      <c r="A23" s="238" t="s">
        <v>244</v>
      </c>
      <c r="B23" s="235" t="s">
        <v>245</v>
      </c>
      <c r="C23" s="236">
        <f>'Anexo I - Programas'!H544</f>
        <v>360000</v>
      </c>
      <c r="D23" s="236">
        <f>'Anexo I - Programas'!I544</f>
        <v>360000</v>
      </c>
      <c r="E23" s="236">
        <f>'Anexo I - Programas'!J544</f>
        <v>360000</v>
      </c>
      <c r="F23" s="236">
        <f>'Anexo I - Programas'!K544</f>
        <v>360000</v>
      </c>
      <c r="G23" s="237">
        <f t="shared" si="0"/>
        <v>1440000</v>
      </c>
    </row>
    <row r="24" spans="1:7" x14ac:dyDescent="0.25">
      <c r="A24" s="238" t="s">
        <v>277</v>
      </c>
      <c r="B24" s="235" t="s">
        <v>246</v>
      </c>
      <c r="C24" s="236">
        <f>'Anexo I - Programas'!H1506</f>
        <v>20000</v>
      </c>
      <c r="D24" s="236">
        <f>'Anexo I - Programas'!I1506</f>
        <v>20000</v>
      </c>
      <c r="E24" s="236">
        <f>'Anexo I - Programas'!J1506</f>
        <v>25000</v>
      </c>
      <c r="F24" s="236">
        <f>'Anexo I - Programas'!K1506</f>
        <v>25000</v>
      </c>
      <c r="G24" s="237">
        <f t="shared" si="0"/>
        <v>90000</v>
      </c>
    </row>
    <row r="25" spans="1:7" x14ac:dyDescent="0.25">
      <c r="A25" s="238" t="s">
        <v>247</v>
      </c>
      <c r="B25" s="235" t="s">
        <v>248</v>
      </c>
      <c r="C25" s="236">
        <f>'Anexo I - Programas'!H790</f>
        <v>120000</v>
      </c>
      <c r="D25" s="236">
        <f>'Anexo I - Programas'!I790</f>
        <v>120000</v>
      </c>
      <c r="E25" s="236">
        <f>'Anexo I - Programas'!J790</f>
        <v>140000</v>
      </c>
      <c r="F25" s="236">
        <f>'Anexo I - Programas'!K790</f>
        <v>140000</v>
      </c>
      <c r="G25" s="237">
        <f t="shared" si="0"/>
        <v>520000</v>
      </c>
    </row>
    <row r="26" spans="1:7" x14ac:dyDescent="0.25">
      <c r="A26" s="238" t="s">
        <v>249</v>
      </c>
      <c r="B26" s="235" t="s">
        <v>250</v>
      </c>
      <c r="C26" s="236">
        <f>'Anexo I - Programas'!H826</f>
        <v>120000</v>
      </c>
      <c r="D26" s="236">
        <f>'Anexo I - Programas'!I826</f>
        <v>140000</v>
      </c>
      <c r="E26" s="236">
        <f>'Anexo I - Programas'!J826</f>
        <v>170000</v>
      </c>
      <c r="F26" s="236">
        <f>'Anexo I - Programas'!K826</f>
        <v>170000</v>
      </c>
      <c r="G26" s="237">
        <f t="shared" si="0"/>
        <v>600000</v>
      </c>
    </row>
    <row r="27" spans="1:7" x14ac:dyDescent="0.25">
      <c r="A27" s="238" t="s">
        <v>251</v>
      </c>
      <c r="B27" s="235" t="s">
        <v>252</v>
      </c>
      <c r="C27" s="236">
        <f>'Anexo I - Programas'!H862</f>
        <v>190000</v>
      </c>
      <c r="D27" s="236">
        <f>'Anexo I - Programas'!I862</f>
        <v>190000</v>
      </c>
      <c r="E27" s="236">
        <f>'Anexo I - Programas'!J862</f>
        <v>190000</v>
      </c>
      <c r="F27" s="236">
        <f>'Anexo I - Programas'!K862</f>
        <v>240000</v>
      </c>
      <c r="G27" s="237">
        <f t="shared" si="0"/>
        <v>810000</v>
      </c>
    </row>
    <row r="28" spans="1:7" x14ac:dyDescent="0.25">
      <c r="A28" s="238" t="s">
        <v>253</v>
      </c>
      <c r="B28" s="235" t="s">
        <v>254</v>
      </c>
      <c r="C28" s="236">
        <f>'Anexo I - Programas'!H898</f>
        <v>30000</v>
      </c>
      <c r="D28" s="236">
        <f>'Anexo I - Programas'!I898</f>
        <v>30000</v>
      </c>
      <c r="E28" s="236">
        <f>'Anexo I - Programas'!J898</f>
        <v>30000</v>
      </c>
      <c r="F28" s="236">
        <f>'Anexo I - Programas'!K898</f>
        <v>30000</v>
      </c>
      <c r="G28" s="237">
        <f t="shared" si="0"/>
        <v>120000</v>
      </c>
    </row>
    <row r="29" spans="1:7" x14ac:dyDescent="0.25">
      <c r="A29" s="238" t="s">
        <v>255</v>
      </c>
      <c r="B29" s="235" t="s">
        <v>256</v>
      </c>
      <c r="C29" s="236">
        <f>'Anexo I - Programas'!H934</f>
        <v>10000</v>
      </c>
      <c r="D29" s="236">
        <f>'Anexo I - Programas'!I934</f>
        <v>10000</v>
      </c>
      <c r="E29" s="236">
        <f>'Anexo I - Programas'!J934</f>
        <v>10000</v>
      </c>
      <c r="F29" s="236">
        <f>'Anexo I - Programas'!K934</f>
        <v>10000</v>
      </c>
      <c r="G29" s="237">
        <f t="shared" si="0"/>
        <v>40000</v>
      </c>
    </row>
    <row r="30" spans="1:7" x14ac:dyDescent="0.25">
      <c r="A30" s="238" t="s">
        <v>257</v>
      </c>
      <c r="B30" s="235" t="s">
        <v>258</v>
      </c>
      <c r="C30" s="236">
        <f>'Anexo I - Programas'!H970</f>
        <v>620000</v>
      </c>
      <c r="D30" s="236">
        <f>'Anexo I - Programas'!I970</f>
        <v>670000</v>
      </c>
      <c r="E30" s="236">
        <f>'Anexo I - Programas'!J970</f>
        <v>670000</v>
      </c>
      <c r="F30" s="236">
        <f>'Anexo I - Programas'!K970</f>
        <v>720000</v>
      </c>
      <c r="G30" s="237">
        <f t="shared" si="0"/>
        <v>2680000</v>
      </c>
    </row>
    <row r="31" spans="1:7" x14ac:dyDescent="0.25">
      <c r="A31" s="238" t="s">
        <v>259</v>
      </c>
      <c r="B31" s="235" t="s">
        <v>260</v>
      </c>
      <c r="C31" s="236">
        <f>'Anexo I - Programas'!H1006</f>
        <v>20000</v>
      </c>
      <c r="D31" s="236">
        <f>'Anexo I - Programas'!I1006</f>
        <v>20000</v>
      </c>
      <c r="E31" s="236">
        <f>'Anexo I - Programas'!J1006</f>
        <v>20000</v>
      </c>
      <c r="F31" s="236">
        <f>'Anexo I - Programas'!K1006</f>
        <v>20000</v>
      </c>
      <c r="G31" s="237">
        <f t="shared" si="0"/>
        <v>80000</v>
      </c>
    </row>
    <row r="32" spans="1:7" x14ac:dyDescent="0.25">
      <c r="A32" s="238" t="s">
        <v>261</v>
      </c>
      <c r="B32" s="235" t="s">
        <v>278</v>
      </c>
      <c r="C32" s="236">
        <f>'Anexo I - Programas'!H1041</f>
        <v>150000</v>
      </c>
      <c r="D32" s="236">
        <f>'Anexo I - Programas'!I1041</f>
        <v>150000</v>
      </c>
      <c r="E32" s="236">
        <f>'Anexo I - Programas'!J1041</f>
        <v>150000</v>
      </c>
      <c r="F32" s="236">
        <f>'Anexo I - Programas'!K1041</f>
        <v>150000</v>
      </c>
      <c r="G32" s="237">
        <f t="shared" si="0"/>
        <v>600000</v>
      </c>
    </row>
    <row r="33" spans="1:7" x14ac:dyDescent="0.25">
      <c r="A33" s="238" t="s">
        <v>262</v>
      </c>
      <c r="B33" s="235" t="s">
        <v>263</v>
      </c>
      <c r="C33" s="236">
        <f>'Anexo I - Programas'!H1222</f>
        <v>13000</v>
      </c>
      <c r="D33" s="236">
        <f>'Anexo I - Programas'!I1222</f>
        <v>13000</v>
      </c>
      <c r="E33" s="236">
        <f>'Anexo I - Programas'!J1222</f>
        <v>13000</v>
      </c>
      <c r="F33" s="236">
        <f>'Anexo I - Programas'!K1222</f>
        <v>13000</v>
      </c>
      <c r="G33" s="237">
        <f t="shared" si="0"/>
        <v>52000</v>
      </c>
    </row>
    <row r="34" spans="1:7" x14ac:dyDescent="0.25">
      <c r="A34" s="238" t="s">
        <v>264</v>
      </c>
      <c r="B34" s="235" t="s">
        <v>265</v>
      </c>
      <c r="C34" s="236">
        <f>'Anexo I - Programas'!H1113</f>
        <v>33000</v>
      </c>
      <c r="D34" s="236">
        <f>'Anexo I - Programas'!I1113</f>
        <v>33000</v>
      </c>
      <c r="E34" s="236">
        <f>'Anexo I - Programas'!J1113</f>
        <v>33000</v>
      </c>
      <c r="F34" s="236">
        <f>'Anexo I - Programas'!K1113</f>
        <v>33000</v>
      </c>
      <c r="G34" s="237">
        <f t="shared" si="0"/>
        <v>132000</v>
      </c>
    </row>
    <row r="35" spans="1:7" x14ac:dyDescent="0.25">
      <c r="A35" s="238" t="s">
        <v>266</v>
      </c>
      <c r="B35" s="235" t="s">
        <v>267</v>
      </c>
      <c r="C35" s="236">
        <f>'Anexo I - Programas'!H1152</f>
        <v>37000</v>
      </c>
      <c r="D35" s="236">
        <f>'Anexo I - Programas'!I1152</f>
        <v>37000</v>
      </c>
      <c r="E35" s="236">
        <f>'Anexo I - Programas'!J1152</f>
        <v>37000</v>
      </c>
      <c r="F35" s="236">
        <f>'Anexo I - Programas'!K1152</f>
        <v>37000</v>
      </c>
      <c r="G35" s="237">
        <f t="shared" si="0"/>
        <v>148000</v>
      </c>
    </row>
    <row r="36" spans="1:7" x14ac:dyDescent="0.25">
      <c r="A36" s="238" t="s">
        <v>268</v>
      </c>
      <c r="B36" s="235" t="s">
        <v>269</v>
      </c>
      <c r="C36" s="236">
        <f>'Anexo I - Programas'!H1258</f>
        <v>40000</v>
      </c>
      <c r="D36" s="236">
        <f>'Anexo I - Programas'!I1258</f>
        <v>40000</v>
      </c>
      <c r="E36" s="236">
        <f>'Anexo I - Programas'!J1258</f>
        <v>40000</v>
      </c>
      <c r="F36" s="236">
        <f>'Anexo I - Programas'!K1258</f>
        <v>40000</v>
      </c>
      <c r="G36" s="237">
        <f t="shared" si="0"/>
        <v>160000</v>
      </c>
    </row>
    <row r="37" spans="1:7" x14ac:dyDescent="0.25">
      <c r="A37" s="238" t="s">
        <v>270</v>
      </c>
      <c r="B37" s="235" t="s">
        <v>271</v>
      </c>
      <c r="C37" s="236">
        <f>'Anexo I - Programas'!H1433</f>
        <v>105000</v>
      </c>
      <c r="D37" s="236">
        <f>'Anexo I - Programas'!I1433</f>
        <v>115000</v>
      </c>
      <c r="E37" s="236">
        <f>'Anexo I - Programas'!J1433</f>
        <v>115000</v>
      </c>
      <c r="F37" s="236">
        <f>'Anexo I - Programas'!K1433</f>
        <v>115000</v>
      </c>
      <c r="G37" s="237">
        <f t="shared" si="0"/>
        <v>450000</v>
      </c>
    </row>
    <row r="38" spans="1:7" ht="15.75" thickBot="1" x14ac:dyDescent="0.3">
      <c r="A38" s="240" t="s">
        <v>272</v>
      </c>
      <c r="B38" s="241" t="s">
        <v>273</v>
      </c>
      <c r="C38" s="242">
        <f>'Anexo I - Programas'!H1468</f>
        <v>275000</v>
      </c>
      <c r="D38" s="242">
        <f>'Anexo I - Programas'!I1468</f>
        <v>285000</v>
      </c>
      <c r="E38" s="242">
        <f>'Anexo I - Programas'!J1468</f>
        <v>300000</v>
      </c>
      <c r="F38" s="242">
        <f>'Anexo I - Programas'!K1468</f>
        <v>310000</v>
      </c>
      <c r="G38" s="243">
        <f t="shared" si="0"/>
        <v>1170000</v>
      </c>
    </row>
    <row r="39" spans="1:7" ht="15.75" thickBot="1" x14ac:dyDescent="0.3">
      <c r="A39" s="533" t="s">
        <v>274</v>
      </c>
      <c r="B39" s="534"/>
      <c r="C39" s="244">
        <f>SUM(C7:C38)</f>
        <v>40051329.840000004</v>
      </c>
      <c r="D39" s="244">
        <f>SUM(D7:D38)</f>
        <v>41313755.936999999</v>
      </c>
      <c r="E39" s="244">
        <f>SUM(E7:E38)</f>
        <v>42430152.019999996</v>
      </c>
      <c r="F39" s="244">
        <f>SUM(F7:F38)</f>
        <v>43748757.25</v>
      </c>
      <c r="G39" s="245">
        <f>SUM(G7:G38)</f>
        <v>167543995.04699999</v>
      </c>
    </row>
    <row r="41" spans="1:7" x14ac:dyDescent="0.25">
      <c r="C41" s="87"/>
      <c r="D41" s="87"/>
      <c r="E41" s="87"/>
      <c r="F41" s="87"/>
    </row>
    <row r="42" spans="1:7" x14ac:dyDescent="0.25">
      <c r="C42" s="3"/>
      <c r="D42" s="3"/>
      <c r="E42" s="3"/>
      <c r="F42" s="3"/>
    </row>
    <row r="43" spans="1:7" x14ac:dyDescent="0.25">
      <c r="C43" s="87"/>
      <c r="D43" s="87"/>
      <c r="E43" s="87"/>
      <c r="F43" s="87"/>
    </row>
  </sheetData>
  <mergeCells count="4">
    <mergeCell ref="A3:G3"/>
    <mergeCell ref="A4:G4"/>
    <mergeCell ref="A5:G5"/>
    <mergeCell ref="A39:B39"/>
  </mergeCells>
  <pageMargins left="0.511811024" right="0.511811024" top="0.78740157499999996" bottom="0.78740157499999996" header="0.31496062000000002" footer="0.31496062000000002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88"/>
  <sheetViews>
    <sheetView zoomScaleNormal="100" workbookViewId="0">
      <selection activeCell="A178" sqref="A178"/>
    </sheetView>
  </sheetViews>
  <sheetFormatPr defaultRowHeight="15" x14ac:dyDescent="0.25"/>
  <cols>
    <col min="1" max="1" width="48.28515625" customWidth="1"/>
    <col min="2" max="2" width="51.85546875" customWidth="1"/>
    <col min="3" max="3" width="14.140625" customWidth="1"/>
    <col min="4" max="4" width="12.28515625" customWidth="1"/>
    <col min="5" max="5" width="17.28515625" customWidth="1"/>
  </cols>
  <sheetData>
    <row r="2" spans="1:5" ht="15.75" thickBot="1" x14ac:dyDescent="0.3"/>
    <row r="3" spans="1:5" ht="15.75" thickBot="1" x14ac:dyDescent="0.3">
      <c r="A3" s="535" t="str">
        <f>'Anexo II - Resumo dos Programas'!A3:G3</f>
        <v>MUNICIPIO DE BARRA DO QUARAÍ</v>
      </c>
      <c r="B3" s="536"/>
      <c r="C3" s="536"/>
      <c r="D3" s="536"/>
      <c r="E3" s="537"/>
    </row>
    <row r="4" spans="1:5" ht="15.75" thickBot="1" x14ac:dyDescent="0.3">
      <c r="A4" s="535" t="str">
        <f>'Anexo II - Resumo dos Programas'!A4:G4</f>
        <v>PPA 2026/2029</v>
      </c>
      <c r="B4" s="536"/>
      <c r="C4" s="536"/>
      <c r="D4" s="536"/>
      <c r="E4" s="537"/>
    </row>
    <row r="5" spans="1:5" ht="15.75" thickBot="1" x14ac:dyDescent="0.3">
      <c r="A5" s="538" t="s">
        <v>279</v>
      </c>
      <c r="B5" s="539"/>
      <c r="C5" s="539"/>
      <c r="D5" s="539"/>
      <c r="E5" s="540"/>
    </row>
    <row r="6" spans="1:5" ht="15.75" thickBot="1" x14ac:dyDescent="0.3">
      <c r="A6" s="10" t="s">
        <v>280</v>
      </c>
      <c r="B6" s="11" t="s">
        <v>281</v>
      </c>
      <c r="C6" s="11" t="s">
        <v>282</v>
      </c>
      <c r="D6" s="11" t="s">
        <v>283</v>
      </c>
      <c r="E6" s="12" t="s">
        <v>284</v>
      </c>
    </row>
    <row r="7" spans="1:5" x14ac:dyDescent="0.25">
      <c r="A7" s="64" t="s">
        <v>285</v>
      </c>
      <c r="B7" s="40" t="s">
        <v>342</v>
      </c>
      <c r="C7" s="41">
        <v>28</v>
      </c>
      <c r="D7" s="41">
        <v>846</v>
      </c>
      <c r="E7" s="42">
        <f>'Anexo I - Programas'!L296</f>
        <v>160000</v>
      </c>
    </row>
    <row r="8" spans="1:5" x14ac:dyDescent="0.25">
      <c r="A8" s="31"/>
      <c r="B8" s="14" t="s">
        <v>343</v>
      </c>
      <c r="C8" s="15">
        <v>28</v>
      </c>
      <c r="D8" s="15">
        <v>846</v>
      </c>
      <c r="E8" s="16">
        <f>'Anexo I - Programas'!L300</f>
        <v>160000</v>
      </c>
    </row>
    <row r="9" spans="1:5" x14ac:dyDescent="0.25">
      <c r="A9" s="31"/>
      <c r="B9" s="14" t="s">
        <v>344</v>
      </c>
      <c r="C9" s="15">
        <v>28</v>
      </c>
      <c r="D9" s="15">
        <v>846</v>
      </c>
      <c r="E9" s="16">
        <f>'Anexo I - Programas'!L304</f>
        <v>800000</v>
      </c>
    </row>
    <row r="10" spans="1:5" x14ac:dyDescent="0.25">
      <c r="A10" s="31"/>
      <c r="B10" s="14" t="s">
        <v>345</v>
      </c>
      <c r="C10" s="15">
        <v>28</v>
      </c>
      <c r="D10" s="15">
        <v>846</v>
      </c>
      <c r="E10" s="16">
        <f>'Anexo I - Programas'!L308</f>
        <v>1400000</v>
      </c>
    </row>
    <row r="11" spans="1:5" x14ac:dyDescent="0.25">
      <c r="A11" s="31"/>
      <c r="B11" s="14" t="s">
        <v>346</v>
      </c>
      <c r="C11" s="15">
        <v>28</v>
      </c>
      <c r="D11" s="15">
        <v>846</v>
      </c>
      <c r="E11" s="16">
        <f>'Anexo I - Programas'!L312</f>
        <v>2100000</v>
      </c>
    </row>
    <row r="12" spans="1:5" x14ac:dyDescent="0.25">
      <c r="A12" s="31"/>
      <c r="B12" s="70" t="s">
        <v>446</v>
      </c>
      <c r="C12" s="15">
        <v>28</v>
      </c>
      <c r="D12" s="15">
        <v>846</v>
      </c>
      <c r="E12" s="16">
        <f>'Anexo I - Programas'!L316</f>
        <v>5000000</v>
      </c>
    </row>
    <row r="13" spans="1:5" x14ac:dyDescent="0.25">
      <c r="A13" s="29" t="s">
        <v>286</v>
      </c>
      <c r="B13" s="71"/>
      <c r="C13" s="69"/>
      <c r="D13" s="69"/>
      <c r="E13" s="246"/>
    </row>
    <row r="14" spans="1:5" x14ac:dyDescent="0.25">
      <c r="A14" s="31"/>
      <c r="B14" s="20" t="s">
        <v>443</v>
      </c>
      <c r="C14" s="21">
        <v>28</v>
      </c>
      <c r="D14" s="21">
        <v>846</v>
      </c>
      <c r="E14" s="16">
        <f>'Anexo I - Programas'!L1546</f>
        <v>3920000</v>
      </c>
    </row>
    <row r="15" spans="1:5" x14ac:dyDescent="0.25">
      <c r="A15" s="31"/>
      <c r="B15" s="22" t="s">
        <v>447</v>
      </c>
      <c r="C15" s="23">
        <v>28</v>
      </c>
      <c r="D15" s="23">
        <v>846</v>
      </c>
      <c r="E15" s="24">
        <f>'Anexo I - Programas'!L1550</f>
        <v>1937841.4300000002</v>
      </c>
    </row>
    <row r="16" spans="1:5" x14ac:dyDescent="0.25">
      <c r="A16" s="31"/>
      <c r="B16" s="22" t="s">
        <v>448</v>
      </c>
      <c r="C16" s="23">
        <v>28</v>
      </c>
      <c r="D16" s="23">
        <v>846</v>
      </c>
      <c r="E16" s="24">
        <f>'Anexo I - Programas'!L1554</f>
        <v>1614867.8599999999</v>
      </c>
    </row>
    <row r="17" spans="1:5" x14ac:dyDescent="0.25">
      <c r="A17" s="29" t="s">
        <v>287</v>
      </c>
      <c r="B17" s="17"/>
      <c r="C17" s="18"/>
      <c r="D17" s="18"/>
      <c r="E17" s="19"/>
    </row>
    <row r="18" spans="1:5" x14ac:dyDescent="0.25">
      <c r="A18" s="31"/>
      <c r="B18" s="14" t="s">
        <v>288</v>
      </c>
      <c r="C18" s="15">
        <v>1</v>
      </c>
      <c r="D18" s="15">
        <v>31</v>
      </c>
      <c r="E18" s="16">
        <f>'Anexo I - Programas'!L16</f>
        <v>7960054.9900000002</v>
      </c>
    </row>
    <row r="19" spans="1:5" x14ac:dyDescent="0.25">
      <c r="A19" s="31"/>
      <c r="B19" s="14" t="s">
        <v>289</v>
      </c>
      <c r="C19" s="15">
        <v>1</v>
      </c>
      <c r="D19" s="15">
        <v>31</v>
      </c>
      <c r="E19" s="16">
        <f>'Anexo I - Programas'!L20</f>
        <v>3150</v>
      </c>
    </row>
    <row r="20" spans="1:5" x14ac:dyDescent="0.25">
      <c r="A20" s="31"/>
      <c r="B20" s="14" t="s">
        <v>325</v>
      </c>
      <c r="C20" s="15">
        <v>1</v>
      </c>
      <c r="D20" s="15">
        <v>31</v>
      </c>
      <c r="E20" s="16">
        <f>'Anexo I - Programas'!L24</f>
        <v>78500</v>
      </c>
    </row>
    <row r="21" spans="1:5" x14ac:dyDescent="0.25">
      <c r="A21" s="31"/>
      <c r="B21" s="14" t="s">
        <v>449</v>
      </c>
      <c r="C21" s="15">
        <v>1</v>
      </c>
      <c r="D21" s="15">
        <v>31</v>
      </c>
      <c r="E21" s="16">
        <f>'Anexo I - Programas'!L28</f>
        <v>732000</v>
      </c>
    </row>
    <row r="22" spans="1:5" x14ac:dyDescent="0.25">
      <c r="A22" s="31"/>
      <c r="B22" s="14" t="s">
        <v>327</v>
      </c>
      <c r="C22" s="15">
        <v>1</v>
      </c>
      <c r="D22" s="15">
        <v>31</v>
      </c>
      <c r="E22" s="16">
        <f>'Anexo I - Programas'!L32</f>
        <v>1116000</v>
      </c>
    </row>
    <row r="23" spans="1:5" x14ac:dyDescent="0.25">
      <c r="A23" s="29" t="s">
        <v>290</v>
      </c>
      <c r="B23" s="17"/>
      <c r="C23" s="18"/>
      <c r="D23" s="18"/>
      <c r="E23" s="19"/>
    </row>
    <row r="24" spans="1:5" x14ac:dyDescent="0.25">
      <c r="A24" s="31"/>
      <c r="B24" s="84" t="s">
        <v>451</v>
      </c>
      <c r="C24" s="83">
        <v>4</v>
      </c>
      <c r="D24" s="83">
        <v>122</v>
      </c>
      <c r="E24" s="16">
        <f>'Anexo I - Programas'!L52</f>
        <v>771000</v>
      </c>
    </row>
    <row r="25" spans="1:5" x14ac:dyDescent="0.25">
      <c r="A25" s="31"/>
      <c r="B25" s="85" t="s">
        <v>328</v>
      </c>
      <c r="C25" s="83">
        <v>4</v>
      </c>
      <c r="D25" s="83">
        <v>122</v>
      </c>
      <c r="E25" s="16">
        <f>'Anexo I - Programas'!L56</f>
        <v>129000</v>
      </c>
    </row>
    <row r="26" spans="1:5" x14ac:dyDescent="0.25">
      <c r="A26" s="31"/>
      <c r="B26" s="13" t="s">
        <v>291</v>
      </c>
      <c r="C26" s="75">
        <v>4</v>
      </c>
      <c r="D26" s="75">
        <v>131</v>
      </c>
      <c r="E26" s="16">
        <f>'Anexo I - Programas'!L60</f>
        <v>20000</v>
      </c>
    </row>
    <row r="27" spans="1:5" x14ac:dyDescent="0.25">
      <c r="A27" s="31"/>
      <c r="B27" s="13" t="s">
        <v>292</v>
      </c>
      <c r="C27" s="75">
        <v>4</v>
      </c>
      <c r="D27" s="75">
        <v>124</v>
      </c>
      <c r="E27" s="16">
        <f>'Anexo I - Programas'!L64</f>
        <v>72000</v>
      </c>
    </row>
    <row r="28" spans="1:5" x14ac:dyDescent="0.25">
      <c r="A28" s="31"/>
      <c r="B28" s="13" t="s">
        <v>293</v>
      </c>
      <c r="C28" s="75">
        <v>4</v>
      </c>
      <c r="D28" s="75">
        <v>122</v>
      </c>
      <c r="E28" s="16">
        <f>'Anexo I - Programas'!L68</f>
        <v>20000</v>
      </c>
    </row>
    <row r="29" spans="1:5" x14ac:dyDescent="0.25">
      <c r="A29" s="31"/>
      <c r="B29" s="13" t="s">
        <v>294</v>
      </c>
      <c r="C29" s="75">
        <v>4</v>
      </c>
      <c r="D29" s="75">
        <v>122</v>
      </c>
      <c r="E29" s="16">
        <f>'Anexo I - Programas'!L72</f>
        <v>8000</v>
      </c>
    </row>
    <row r="30" spans="1:5" x14ac:dyDescent="0.25">
      <c r="A30" s="31"/>
      <c r="B30" s="13" t="s">
        <v>295</v>
      </c>
      <c r="C30" s="75">
        <v>4</v>
      </c>
      <c r="D30" s="75">
        <v>122</v>
      </c>
      <c r="E30" s="16">
        <f>'Anexo I - Programas'!L81</f>
        <v>317000</v>
      </c>
    </row>
    <row r="31" spans="1:5" x14ac:dyDescent="0.25">
      <c r="A31" s="31"/>
      <c r="B31" s="13" t="s">
        <v>329</v>
      </c>
      <c r="C31" s="75">
        <v>4</v>
      </c>
      <c r="D31" s="75">
        <v>122</v>
      </c>
      <c r="E31" s="16">
        <f>'Anexo I - Programas'!L85</f>
        <v>40000</v>
      </c>
    </row>
    <row r="32" spans="1:5" x14ac:dyDescent="0.25">
      <c r="A32" s="31"/>
      <c r="B32" s="13" t="s">
        <v>330</v>
      </c>
      <c r="C32" s="75">
        <v>4</v>
      </c>
      <c r="D32" s="75">
        <v>124</v>
      </c>
      <c r="E32" s="16">
        <f>'Anexo I - Programas'!L89</f>
        <v>16000</v>
      </c>
    </row>
    <row r="33" spans="1:5" x14ac:dyDescent="0.25">
      <c r="A33" s="31"/>
      <c r="B33" s="76" t="s">
        <v>331</v>
      </c>
      <c r="C33" s="77">
        <v>4</v>
      </c>
      <c r="D33" s="77">
        <v>182</v>
      </c>
      <c r="E33" s="16">
        <f>'Anexo I - Programas'!L93</f>
        <v>53000</v>
      </c>
    </row>
    <row r="34" spans="1:5" x14ac:dyDescent="0.25">
      <c r="A34" s="31"/>
      <c r="B34" s="13" t="s">
        <v>332</v>
      </c>
      <c r="C34" s="75">
        <v>4</v>
      </c>
      <c r="D34" s="75">
        <v>62</v>
      </c>
      <c r="E34" s="16">
        <f>'Anexo I - Programas'!L120</f>
        <v>100000</v>
      </c>
    </row>
    <row r="35" spans="1:5" x14ac:dyDescent="0.25">
      <c r="A35" s="31"/>
      <c r="B35" s="13" t="s">
        <v>333</v>
      </c>
      <c r="C35" s="75">
        <v>4</v>
      </c>
      <c r="D35" s="75">
        <v>62</v>
      </c>
      <c r="E35" s="16">
        <f>'Anexo I - Programas'!L124</f>
        <v>20000</v>
      </c>
    </row>
    <row r="36" spans="1:5" x14ac:dyDescent="0.25">
      <c r="A36" s="31"/>
      <c r="B36" s="74" t="s">
        <v>334</v>
      </c>
      <c r="C36" s="82">
        <v>4</v>
      </c>
      <c r="D36" s="82">
        <v>122</v>
      </c>
      <c r="E36" s="16">
        <f>'Anexo I - Programas'!L152</f>
        <v>160000</v>
      </c>
    </row>
    <row r="37" spans="1:5" x14ac:dyDescent="0.25">
      <c r="A37" s="31"/>
      <c r="B37" s="13" t="s">
        <v>335</v>
      </c>
      <c r="C37" s="75">
        <v>4</v>
      </c>
      <c r="D37" s="75">
        <v>122</v>
      </c>
      <c r="E37" s="16">
        <f>'Anexo I - Programas'!L189</f>
        <v>37717611.600000001</v>
      </c>
    </row>
    <row r="38" spans="1:5" x14ac:dyDescent="0.25">
      <c r="A38" s="31"/>
      <c r="B38" s="13" t="s">
        <v>336</v>
      </c>
      <c r="C38" s="75">
        <v>4</v>
      </c>
      <c r="D38" s="75">
        <v>128</v>
      </c>
      <c r="E38" s="16">
        <f>'Anexo I - Programas'!L193</f>
        <v>180000</v>
      </c>
    </row>
    <row r="39" spans="1:5" x14ac:dyDescent="0.25">
      <c r="A39" s="31"/>
      <c r="B39" s="13" t="s">
        <v>337</v>
      </c>
      <c r="C39" s="75">
        <v>4</v>
      </c>
      <c r="D39" s="75">
        <v>122</v>
      </c>
      <c r="E39" s="16">
        <f>'Anexo I - Programas'!L197</f>
        <v>320000</v>
      </c>
    </row>
    <row r="40" spans="1:5" x14ac:dyDescent="0.25">
      <c r="A40" s="31"/>
      <c r="B40" s="13" t="s">
        <v>450</v>
      </c>
      <c r="C40" s="75">
        <v>4</v>
      </c>
      <c r="D40" s="75">
        <v>122</v>
      </c>
      <c r="E40" s="16">
        <f>'Anexo I - Programas'!L201</f>
        <v>160000</v>
      </c>
    </row>
    <row r="41" spans="1:5" x14ac:dyDescent="0.25">
      <c r="A41" s="31"/>
      <c r="B41" s="13" t="s">
        <v>339</v>
      </c>
      <c r="C41" s="75">
        <v>4</v>
      </c>
      <c r="D41" s="75">
        <v>122</v>
      </c>
      <c r="E41" s="16">
        <f>'Anexo I - Programas'!L205</f>
        <v>5400000</v>
      </c>
    </row>
    <row r="42" spans="1:5" x14ac:dyDescent="0.25">
      <c r="A42" s="31"/>
      <c r="B42" s="13" t="s">
        <v>340</v>
      </c>
      <c r="C42" s="75">
        <v>4</v>
      </c>
      <c r="D42" s="75">
        <v>122</v>
      </c>
      <c r="E42" s="16">
        <f>'Anexo I - Programas'!L209</f>
        <v>160000</v>
      </c>
    </row>
    <row r="43" spans="1:5" x14ac:dyDescent="0.25">
      <c r="A43" s="31"/>
      <c r="B43" s="78" t="s">
        <v>405</v>
      </c>
      <c r="C43" s="79">
        <v>4</v>
      </c>
      <c r="D43" s="79">
        <v>122</v>
      </c>
      <c r="E43" s="28">
        <f>'Anexo I - Programas'!L758</f>
        <v>970000</v>
      </c>
    </row>
    <row r="44" spans="1:5" x14ac:dyDescent="0.25">
      <c r="A44" s="31"/>
      <c r="B44" s="13" t="s">
        <v>406</v>
      </c>
      <c r="C44" s="75">
        <v>4</v>
      </c>
      <c r="D44" s="75">
        <v>122</v>
      </c>
      <c r="E44" s="16">
        <f>'Anexo I - Programas'!L762</f>
        <v>80000</v>
      </c>
    </row>
    <row r="45" spans="1:5" x14ac:dyDescent="0.25">
      <c r="A45" s="31"/>
      <c r="B45" s="13" t="s">
        <v>407</v>
      </c>
      <c r="C45" s="75">
        <v>4</v>
      </c>
      <c r="D45" s="75">
        <v>122</v>
      </c>
      <c r="E45" s="16">
        <f>'Anexo I - Programas'!L766</f>
        <v>3300000</v>
      </c>
    </row>
    <row r="46" spans="1:5" x14ac:dyDescent="0.25">
      <c r="A46" s="31"/>
      <c r="B46" s="13" t="s">
        <v>423</v>
      </c>
      <c r="C46" s="75">
        <v>20</v>
      </c>
      <c r="D46" s="75">
        <v>122</v>
      </c>
      <c r="E46" s="16">
        <f>'Anexo I - Programas'!L1082</f>
        <v>400000</v>
      </c>
    </row>
    <row r="47" spans="1:5" x14ac:dyDescent="0.25">
      <c r="A47" s="31"/>
      <c r="B47" s="13" t="s">
        <v>424</v>
      </c>
      <c r="C47" s="75">
        <v>20</v>
      </c>
      <c r="D47" s="75">
        <v>122</v>
      </c>
      <c r="E47" s="16">
        <f>'Anexo I - Programas'!L1086</f>
        <v>40000</v>
      </c>
    </row>
    <row r="48" spans="1:5" x14ac:dyDescent="0.25">
      <c r="A48" s="31"/>
      <c r="B48" s="13" t="s">
        <v>425</v>
      </c>
      <c r="C48" s="75">
        <v>20</v>
      </c>
      <c r="D48" s="75">
        <v>122</v>
      </c>
      <c r="E48" s="16">
        <f>'Anexo I - Programas'!L1090</f>
        <v>1070000</v>
      </c>
    </row>
    <row r="49" spans="1:5" x14ac:dyDescent="0.25">
      <c r="A49" s="31"/>
      <c r="B49" s="13" t="s">
        <v>430</v>
      </c>
      <c r="C49" s="75">
        <v>18</v>
      </c>
      <c r="D49" s="75">
        <v>541</v>
      </c>
      <c r="E49" s="16">
        <f>'Anexo I - Programas'!L1190</f>
        <v>288000</v>
      </c>
    </row>
    <row r="50" spans="1:5" x14ac:dyDescent="0.25">
      <c r="A50" s="86"/>
      <c r="B50" s="80" t="s">
        <v>503</v>
      </c>
      <c r="C50" s="75">
        <v>18</v>
      </c>
      <c r="D50" s="75">
        <v>541</v>
      </c>
      <c r="E50" s="16">
        <f>'Anexo I - Programas'!L1194</f>
        <v>80000</v>
      </c>
    </row>
    <row r="51" spans="1:5" x14ac:dyDescent="0.25">
      <c r="A51" s="86"/>
      <c r="B51" s="81" t="s">
        <v>462</v>
      </c>
      <c r="C51" s="82">
        <v>4</v>
      </c>
      <c r="D51" s="82">
        <v>122</v>
      </c>
      <c r="E51" s="16">
        <f>'Anexo I - Programas'!L1402</f>
        <v>240000</v>
      </c>
    </row>
    <row r="52" spans="1:5" x14ac:dyDescent="0.25">
      <c r="A52" s="86"/>
      <c r="B52" s="81" t="s">
        <v>440</v>
      </c>
      <c r="C52" s="82">
        <v>4</v>
      </c>
      <c r="D52" s="82">
        <v>122</v>
      </c>
      <c r="E52" s="16">
        <f>'Anexo I - Programas'!L1406</f>
        <v>40000</v>
      </c>
    </row>
    <row r="53" spans="1:5" x14ac:dyDescent="0.25">
      <c r="A53" s="29" t="s">
        <v>296</v>
      </c>
      <c r="B53" s="30"/>
      <c r="C53" s="18"/>
      <c r="D53" s="18"/>
      <c r="E53" s="19"/>
    </row>
    <row r="54" spans="1:5" x14ac:dyDescent="0.25">
      <c r="A54" s="31"/>
      <c r="B54" s="14" t="s">
        <v>341</v>
      </c>
      <c r="C54" s="15">
        <v>4</v>
      </c>
      <c r="D54" s="15">
        <v>122</v>
      </c>
      <c r="E54" s="16">
        <f>'Anexo I - Programas'!L229</f>
        <v>600000</v>
      </c>
    </row>
    <row r="55" spans="1:5" x14ac:dyDescent="0.25">
      <c r="A55" s="29" t="s">
        <v>297</v>
      </c>
      <c r="B55" s="30"/>
      <c r="C55" s="18"/>
      <c r="D55" s="18"/>
      <c r="E55" s="19"/>
    </row>
    <row r="56" spans="1:5" x14ac:dyDescent="0.25">
      <c r="A56" s="31"/>
      <c r="B56" s="14" t="s">
        <v>354</v>
      </c>
      <c r="C56" s="15">
        <v>4</v>
      </c>
      <c r="D56" s="15">
        <v>122</v>
      </c>
      <c r="E56" s="16">
        <f>'Anexo I - Programas'!L265</f>
        <v>2600000</v>
      </c>
    </row>
    <row r="57" spans="1:5" x14ac:dyDescent="0.25">
      <c r="A57" s="32" t="s">
        <v>298</v>
      </c>
      <c r="B57" s="33"/>
      <c r="C57" s="34"/>
      <c r="D57" s="34"/>
      <c r="E57" s="19"/>
    </row>
    <row r="58" spans="1:5" x14ac:dyDescent="0.25">
      <c r="A58" s="35"/>
      <c r="B58" s="20" t="s">
        <v>436</v>
      </c>
      <c r="C58" s="21">
        <v>8</v>
      </c>
      <c r="D58" s="21">
        <v>122</v>
      </c>
      <c r="E58" s="16">
        <f>'Anexo I - Programas'!L1297</f>
        <v>3960013.5999999996</v>
      </c>
    </row>
    <row r="59" spans="1:5" x14ac:dyDescent="0.25">
      <c r="A59" s="35"/>
      <c r="B59" s="20" t="s">
        <v>439</v>
      </c>
      <c r="C59" s="21">
        <v>8</v>
      </c>
      <c r="D59" s="21">
        <v>122</v>
      </c>
      <c r="E59" s="16">
        <f>'Anexo I - Programas'!L1301</f>
        <v>92741.85</v>
      </c>
    </row>
    <row r="60" spans="1:5" x14ac:dyDescent="0.25">
      <c r="A60" s="35"/>
      <c r="B60" s="20" t="s">
        <v>437</v>
      </c>
      <c r="C60" s="21">
        <v>8</v>
      </c>
      <c r="D60" s="21">
        <v>125</v>
      </c>
      <c r="E60" s="16">
        <f>'Anexo I - Programas'!L1305</f>
        <v>23185.460000000003</v>
      </c>
    </row>
    <row r="61" spans="1:5" x14ac:dyDescent="0.25">
      <c r="A61" s="35"/>
      <c r="B61" s="20" t="s">
        <v>438</v>
      </c>
      <c r="C61" s="21">
        <v>8</v>
      </c>
      <c r="D61" s="21">
        <v>122</v>
      </c>
      <c r="E61" s="16">
        <f>'Anexo I - Programas'!L1309</f>
        <v>55645.11</v>
      </c>
    </row>
    <row r="62" spans="1:5" x14ac:dyDescent="0.25">
      <c r="A62" s="35"/>
      <c r="B62" s="20" t="s">
        <v>452</v>
      </c>
      <c r="C62" s="21">
        <v>8</v>
      </c>
      <c r="D62" s="21">
        <v>122</v>
      </c>
      <c r="E62" s="16">
        <f>'Anexo I - Programas'!L1313</f>
        <v>141561.15</v>
      </c>
    </row>
    <row r="63" spans="1:5" x14ac:dyDescent="0.25">
      <c r="A63" s="35"/>
      <c r="B63" s="20" t="s">
        <v>453</v>
      </c>
      <c r="C63" s="21">
        <v>8</v>
      </c>
      <c r="D63" s="21">
        <v>244</v>
      </c>
      <c r="E63" s="16">
        <f>'Anexo I - Programas'!L1317</f>
        <v>37016.729999999996</v>
      </c>
    </row>
    <row r="64" spans="1:5" x14ac:dyDescent="0.25">
      <c r="A64" s="35"/>
      <c r="B64" s="20" t="s">
        <v>454</v>
      </c>
      <c r="C64" s="21">
        <v>8</v>
      </c>
      <c r="D64" s="21">
        <v>122</v>
      </c>
      <c r="E64" s="16">
        <f>'Anexo I - Programas'!L1321</f>
        <v>194757.9</v>
      </c>
    </row>
    <row r="65" spans="1:5" x14ac:dyDescent="0.25">
      <c r="A65" s="32" t="s">
        <v>299</v>
      </c>
      <c r="B65" s="33"/>
      <c r="C65" s="34"/>
      <c r="D65" s="34"/>
      <c r="E65" s="19"/>
    </row>
    <row r="66" spans="1:5" x14ac:dyDescent="0.25">
      <c r="A66" s="35"/>
      <c r="B66" s="20" t="s">
        <v>468</v>
      </c>
      <c r="C66" s="21">
        <v>8</v>
      </c>
      <c r="D66" s="21">
        <v>244</v>
      </c>
      <c r="E66" s="16">
        <f>'Anexo I - Programas'!L1342</f>
        <v>442378.66</v>
      </c>
    </row>
    <row r="67" spans="1:5" x14ac:dyDescent="0.25">
      <c r="A67" s="35"/>
      <c r="B67" s="20" t="s">
        <v>458</v>
      </c>
      <c r="C67" s="21">
        <v>8</v>
      </c>
      <c r="D67" s="21">
        <v>244</v>
      </c>
      <c r="E67" s="16">
        <f>'Anexo I - Programas'!L1346</f>
        <v>2086691.83</v>
      </c>
    </row>
    <row r="68" spans="1:5" x14ac:dyDescent="0.25">
      <c r="A68" s="35"/>
      <c r="B68" s="20" t="s">
        <v>469</v>
      </c>
      <c r="C68" s="21">
        <v>8</v>
      </c>
      <c r="D68" s="21">
        <v>244</v>
      </c>
      <c r="E68" s="16">
        <f>'Anexo I - Programas'!L1350</f>
        <v>278225.57</v>
      </c>
    </row>
    <row r="69" spans="1:5" x14ac:dyDescent="0.25">
      <c r="A69" s="32" t="s">
        <v>300</v>
      </c>
      <c r="B69" s="33"/>
      <c r="C69" s="34"/>
      <c r="D69" s="34"/>
      <c r="E69" s="19"/>
    </row>
    <row r="70" spans="1:5" x14ac:dyDescent="0.25">
      <c r="A70" s="35"/>
      <c r="B70" s="20" t="s">
        <v>470</v>
      </c>
      <c r="C70" s="21">
        <v>8</v>
      </c>
      <c r="D70" s="21">
        <v>244</v>
      </c>
      <c r="E70" s="16">
        <f>'Anexo I - Programas'!L1370</f>
        <v>319495.69999999995</v>
      </c>
    </row>
    <row r="71" spans="1:5" x14ac:dyDescent="0.25">
      <c r="A71" s="35"/>
      <c r="B71" s="22" t="s">
        <v>471</v>
      </c>
      <c r="C71" s="23">
        <v>8</v>
      </c>
      <c r="D71" s="23">
        <v>244</v>
      </c>
      <c r="E71" s="24">
        <f>'Anexo I - Programas'!L1374</f>
        <v>64078.200000000004</v>
      </c>
    </row>
    <row r="72" spans="1:5" x14ac:dyDescent="0.25">
      <c r="A72" s="29" t="s">
        <v>301</v>
      </c>
      <c r="B72" s="30"/>
      <c r="C72" s="18"/>
      <c r="D72" s="18"/>
      <c r="E72" s="19"/>
    </row>
    <row r="73" spans="1:5" x14ac:dyDescent="0.25">
      <c r="A73" s="31"/>
      <c r="B73" s="14" t="s">
        <v>472</v>
      </c>
      <c r="C73" s="15">
        <v>10</v>
      </c>
      <c r="D73" s="15">
        <v>122</v>
      </c>
      <c r="E73" s="16">
        <f>'Anexo I - Programas'!L582</f>
        <v>80000</v>
      </c>
    </row>
    <row r="74" spans="1:5" x14ac:dyDescent="0.25">
      <c r="A74" s="31"/>
      <c r="B74" s="25" t="s">
        <v>473</v>
      </c>
      <c r="C74" s="26">
        <v>10</v>
      </c>
      <c r="D74" s="26">
        <v>122</v>
      </c>
      <c r="E74" s="27">
        <f>'Anexo I - Programas'!L586</f>
        <v>40000</v>
      </c>
    </row>
    <row r="75" spans="1:5" x14ac:dyDescent="0.25">
      <c r="A75" s="86"/>
      <c r="B75" s="14" t="s">
        <v>474</v>
      </c>
      <c r="C75" s="15">
        <v>10</v>
      </c>
      <c r="D75" s="15">
        <v>128</v>
      </c>
      <c r="E75" s="16">
        <f>'Anexo I - Programas'!L590</f>
        <v>100000</v>
      </c>
    </row>
    <row r="76" spans="1:5" x14ac:dyDescent="0.25">
      <c r="A76" s="86"/>
      <c r="B76" s="14" t="s">
        <v>475</v>
      </c>
      <c r="C76" s="15">
        <v>10</v>
      </c>
      <c r="D76" s="15">
        <v>122</v>
      </c>
      <c r="E76" s="16">
        <f>'Anexo I - Programas'!L594</f>
        <v>20000</v>
      </c>
    </row>
    <row r="77" spans="1:5" x14ac:dyDescent="0.25">
      <c r="A77" s="86"/>
      <c r="B77" s="14" t="s">
        <v>476</v>
      </c>
      <c r="C77" s="15">
        <v>10</v>
      </c>
      <c r="D77" s="15">
        <v>301</v>
      </c>
      <c r="E77" s="16">
        <f>'Anexo I - Programas'!L598</f>
        <v>1220000</v>
      </c>
    </row>
    <row r="78" spans="1:5" x14ac:dyDescent="0.25">
      <c r="A78" s="29" t="s">
        <v>477</v>
      </c>
      <c r="B78" s="30"/>
      <c r="C78" s="18"/>
      <c r="D78" s="18"/>
      <c r="E78" s="19"/>
    </row>
    <row r="79" spans="1:5" x14ac:dyDescent="0.25">
      <c r="A79" s="31"/>
      <c r="B79" s="14" t="s">
        <v>478</v>
      </c>
      <c r="C79" s="15">
        <v>10</v>
      </c>
      <c r="D79" s="15">
        <v>301</v>
      </c>
      <c r="E79" s="16">
        <f>'Anexo I - Programas'!L618</f>
        <v>14330805</v>
      </c>
    </row>
    <row r="80" spans="1:5" x14ac:dyDescent="0.25">
      <c r="A80" s="31"/>
      <c r="B80" s="14" t="s">
        <v>480</v>
      </c>
      <c r="C80" s="15">
        <v>10</v>
      </c>
      <c r="D80" s="15">
        <v>122</v>
      </c>
      <c r="E80" s="16">
        <f>'Anexo I - Programas'!L622</f>
        <v>40000</v>
      </c>
    </row>
    <row r="81" spans="1:5" x14ac:dyDescent="0.25">
      <c r="A81" s="31"/>
      <c r="B81" s="14" t="s">
        <v>481</v>
      </c>
      <c r="C81" s="15">
        <v>10</v>
      </c>
      <c r="D81" s="15">
        <v>301</v>
      </c>
      <c r="E81" s="16">
        <f>'Anexo I - Programas'!L626</f>
        <v>80000</v>
      </c>
    </row>
    <row r="82" spans="1:5" x14ac:dyDescent="0.25">
      <c r="A82" s="31"/>
      <c r="B82" s="14" t="s">
        <v>479</v>
      </c>
      <c r="C82" s="15">
        <v>10</v>
      </c>
      <c r="D82" s="15">
        <v>122</v>
      </c>
      <c r="E82" s="16">
        <f>'Anexo I - Programas'!L630</f>
        <v>1200000</v>
      </c>
    </row>
    <row r="83" spans="1:5" x14ac:dyDescent="0.25">
      <c r="A83" s="31"/>
      <c r="B83" s="14" t="s">
        <v>482</v>
      </c>
      <c r="C83" s="15">
        <v>10</v>
      </c>
      <c r="D83" s="15">
        <v>302</v>
      </c>
      <c r="E83" s="16">
        <f>'Anexo I - Programas'!L634</f>
        <v>600000</v>
      </c>
    </row>
    <row r="84" spans="1:5" x14ac:dyDescent="0.25">
      <c r="A84" s="31"/>
      <c r="B84" s="14" t="s">
        <v>483</v>
      </c>
      <c r="C84" s="15">
        <v>10</v>
      </c>
      <c r="D84" s="15">
        <v>301</v>
      </c>
      <c r="E84" s="16">
        <f>'Anexo I - Programas'!L638</f>
        <v>6739113</v>
      </c>
    </row>
    <row r="85" spans="1:5" x14ac:dyDescent="0.25">
      <c r="A85" s="31"/>
      <c r="B85" s="14" t="s">
        <v>484</v>
      </c>
      <c r="C85" s="15">
        <v>10</v>
      </c>
      <c r="D85" s="15">
        <v>301</v>
      </c>
      <c r="E85" s="16">
        <f>'Anexo I - Programas'!L647</f>
        <v>96000</v>
      </c>
    </row>
    <row r="86" spans="1:5" x14ac:dyDescent="0.25">
      <c r="A86" s="31"/>
      <c r="B86" s="14" t="s">
        <v>485</v>
      </c>
      <c r="C86" s="15">
        <v>10</v>
      </c>
      <c r="D86" s="15">
        <v>303</v>
      </c>
      <c r="E86" s="16">
        <f>'Anexo I - Programas'!L651</f>
        <v>860000</v>
      </c>
    </row>
    <row r="87" spans="1:5" x14ac:dyDescent="0.25">
      <c r="A87" s="31"/>
      <c r="B87" s="14" t="s">
        <v>486</v>
      </c>
      <c r="C87" s="15">
        <v>10</v>
      </c>
      <c r="D87" s="15">
        <v>301</v>
      </c>
      <c r="E87" s="16">
        <f>'Anexo I - Programas'!L655</f>
        <v>1727783.08</v>
      </c>
    </row>
    <row r="88" spans="1:5" x14ac:dyDescent="0.25">
      <c r="A88" s="31"/>
      <c r="B88" s="14" t="s">
        <v>487</v>
      </c>
      <c r="C88" s="15">
        <v>10</v>
      </c>
      <c r="D88" s="15">
        <v>302</v>
      </c>
      <c r="E88" s="16">
        <f>'Anexo I - Programas'!L659</f>
        <v>98860.270000000019</v>
      </c>
    </row>
    <row r="89" spans="1:5" x14ac:dyDescent="0.25">
      <c r="A89" s="31"/>
      <c r="B89" s="14" t="s">
        <v>488</v>
      </c>
      <c r="C89" s="15">
        <v>10</v>
      </c>
      <c r="D89" s="15">
        <v>303</v>
      </c>
      <c r="E89" s="16">
        <f>'Anexo I - Programas'!L663</f>
        <v>163386.28</v>
      </c>
    </row>
    <row r="90" spans="1:5" x14ac:dyDescent="0.25">
      <c r="A90" s="31"/>
      <c r="B90" s="14" t="s">
        <v>489</v>
      </c>
      <c r="C90" s="15">
        <v>10</v>
      </c>
      <c r="D90" s="15">
        <v>303</v>
      </c>
      <c r="E90" s="16">
        <f>'Anexo I - Programas'!L667</f>
        <v>36473.800000000003</v>
      </c>
    </row>
    <row r="91" spans="1:5" x14ac:dyDescent="0.25">
      <c r="A91" s="31"/>
      <c r="B91" s="14" t="s">
        <v>490</v>
      </c>
      <c r="C91" s="15">
        <v>10</v>
      </c>
      <c r="D91" s="15">
        <v>303</v>
      </c>
      <c r="E91" s="16">
        <f>'Anexo I - Programas'!L671</f>
        <v>40000</v>
      </c>
    </row>
    <row r="92" spans="1:5" x14ac:dyDescent="0.25">
      <c r="A92" s="31"/>
      <c r="B92" s="14" t="s">
        <v>491</v>
      </c>
      <c r="C92" s="15">
        <v>10</v>
      </c>
      <c r="D92" s="15">
        <v>301</v>
      </c>
      <c r="E92" s="16">
        <f>'Anexo I - Programas'!L675</f>
        <v>144000</v>
      </c>
    </row>
    <row r="93" spans="1:5" x14ac:dyDescent="0.25">
      <c r="A93" s="31"/>
      <c r="B93" s="14" t="s">
        <v>492</v>
      </c>
      <c r="C93" s="15">
        <v>10</v>
      </c>
      <c r="D93" s="15">
        <v>301</v>
      </c>
      <c r="E93" s="16">
        <f>'Anexo I - Programas'!L684</f>
        <v>104000</v>
      </c>
    </row>
    <row r="94" spans="1:5" x14ac:dyDescent="0.25">
      <c r="A94" s="31"/>
      <c r="B94" s="14" t="s">
        <v>493</v>
      </c>
      <c r="C94" s="15">
        <v>10</v>
      </c>
      <c r="D94" s="15">
        <v>122</v>
      </c>
      <c r="E94" s="16">
        <f>'Anexo I - Programas'!L688</f>
        <v>480000</v>
      </c>
    </row>
    <row r="95" spans="1:5" x14ac:dyDescent="0.25">
      <c r="A95" s="29" t="s">
        <v>494</v>
      </c>
      <c r="B95" s="30"/>
      <c r="C95" s="18"/>
      <c r="D95" s="18"/>
      <c r="E95" s="43"/>
    </row>
    <row r="96" spans="1:5" x14ac:dyDescent="0.25">
      <c r="A96" s="31"/>
      <c r="B96" s="14" t="s">
        <v>495</v>
      </c>
      <c r="C96" s="15">
        <v>10</v>
      </c>
      <c r="D96" s="15">
        <v>304</v>
      </c>
      <c r="E96" s="16">
        <f>'Anexo I - Programas'!L722</f>
        <v>184000</v>
      </c>
    </row>
    <row r="97" spans="1:5" x14ac:dyDescent="0.25">
      <c r="A97" s="31"/>
      <c r="B97" s="72" t="s">
        <v>404</v>
      </c>
      <c r="C97" s="73">
        <v>10</v>
      </c>
      <c r="D97" s="73">
        <v>305</v>
      </c>
      <c r="E97" s="24">
        <f>'Anexo I - Programas'!L726</f>
        <v>192000</v>
      </c>
    </row>
    <row r="98" spans="1:5" x14ac:dyDescent="0.25">
      <c r="A98" s="32" t="s">
        <v>302</v>
      </c>
      <c r="B98" s="33"/>
      <c r="C98" s="34"/>
      <c r="D98" s="34"/>
      <c r="E98" s="19"/>
    </row>
    <row r="99" spans="1:5" x14ac:dyDescent="0.25">
      <c r="A99" s="35"/>
      <c r="B99" s="20" t="s">
        <v>509</v>
      </c>
      <c r="C99" s="21">
        <v>12</v>
      </c>
      <c r="D99" s="21">
        <v>122</v>
      </c>
      <c r="E99" s="16">
        <f>'Anexo I - Programas'!L335</f>
        <v>4598827.51</v>
      </c>
    </row>
    <row r="100" spans="1:5" x14ac:dyDescent="0.25">
      <c r="A100" s="35"/>
      <c r="B100" s="20" t="s">
        <v>510</v>
      </c>
      <c r="C100" s="21">
        <v>12</v>
      </c>
      <c r="D100" s="21">
        <v>122</v>
      </c>
      <c r="E100" s="16">
        <f>'Anexo I - Programas'!L339</f>
        <v>80000</v>
      </c>
    </row>
    <row r="101" spans="1:5" x14ac:dyDescent="0.25">
      <c r="A101" s="35"/>
      <c r="B101" s="20" t="s">
        <v>511</v>
      </c>
      <c r="C101" s="21">
        <v>12</v>
      </c>
      <c r="D101" s="21">
        <v>128</v>
      </c>
      <c r="E101" s="16">
        <f>'Anexo I - Programas'!L343</f>
        <v>80000</v>
      </c>
    </row>
    <row r="102" spans="1:5" x14ac:dyDescent="0.25">
      <c r="A102" s="35"/>
      <c r="B102" s="20" t="s">
        <v>351</v>
      </c>
      <c r="C102" s="21">
        <v>12</v>
      </c>
      <c r="D102" s="21">
        <v>122</v>
      </c>
      <c r="E102" s="16">
        <f>'Anexo I - Programas'!L347</f>
        <v>20000</v>
      </c>
    </row>
    <row r="103" spans="1:5" x14ac:dyDescent="0.25">
      <c r="A103" s="35"/>
      <c r="B103" s="20" t="s">
        <v>512</v>
      </c>
      <c r="C103" s="21">
        <v>12</v>
      </c>
      <c r="D103" s="21">
        <v>122</v>
      </c>
      <c r="E103" s="16">
        <f>'Anexo I - Programas'!L351</f>
        <v>400000</v>
      </c>
    </row>
    <row r="104" spans="1:5" x14ac:dyDescent="0.25">
      <c r="A104" s="35"/>
      <c r="B104" s="22" t="s">
        <v>513</v>
      </c>
      <c r="C104" s="23">
        <v>12</v>
      </c>
      <c r="D104" s="23">
        <v>122</v>
      </c>
      <c r="E104" s="24">
        <f>'Anexo I - Programas'!L355</f>
        <v>2000000</v>
      </c>
    </row>
    <row r="105" spans="1:5" x14ac:dyDescent="0.25">
      <c r="A105" s="32" t="s">
        <v>303</v>
      </c>
      <c r="B105" s="33"/>
      <c r="C105" s="34"/>
      <c r="D105" s="34"/>
      <c r="E105" s="19"/>
    </row>
    <row r="106" spans="1:5" x14ac:dyDescent="0.25">
      <c r="A106" s="35"/>
      <c r="B106" s="20" t="s">
        <v>514</v>
      </c>
      <c r="C106" s="21">
        <v>12</v>
      </c>
      <c r="D106" s="21">
        <v>128</v>
      </c>
      <c r="E106" s="16">
        <f>'Anexo I - Programas'!L376</f>
        <v>16000</v>
      </c>
    </row>
    <row r="107" spans="1:5" x14ac:dyDescent="0.25">
      <c r="A107" s="35"/>
      <c r="B107" s="20" t="s">
        <v>356</v>
      </c>
      <c r="C107" s="21">
        <v>12</v>
      </c>
      <c r="D107" s="21">
        <v>365</v>
      </c>
      <c r="E107" s="16">
        <f>'Anexo I - Programas'!L380</f>
        <v>9160000</v>
      </c>
    </row>
    <row r="108" spans="1:5" x14ac:dyDescent="0.25">
      <c r="A108" s="35"/>
      <c r="B108" s="20" t="s">
        <v>357</v>
      </c>
      <c r="C108" s="21">
        <v>12</v>
      </c>
      <c r="D108" s="21">
        <v>365</v>
      </c>
      <c r="E108" s="16">
        <f>'Anexo I - Programas'!L384</f>
        <v>40000</v>
      </c>
    </row>
    <row r="109" spans="1:5" x14ac:dyDescent="0.25">
      <c r="A109" s="247"/>
      <c r="B109" s="44" t="s">
        <v>515</v>
      </c>
      <c r="C109" s="45">
        <v>12</v>
      </c>
      <c r="D109" s="45">
        <v>365</v>
      </c>
      <c r="E109" s="28">
        <f>'Anexo I - Programas'!L388</f>
        <v>60000</v>
      </c>
    </row>
    <row r="110" spans="1:5" x14ac:dyDescent="0.25">
      <c r="A110" s="35"/>
      <c r="B110" s="20" t="s">
        <v>359</v>
      </c>
      <c r="C110" s="21">
        <v>12</v>
      </c>
      <c r="D110" s="21">
        <v>361</v>
      </c>
      <c r="E110" s="16">
        <f>'Anexo I - Programas'!L392</f>
        <v>16859309.287</v>
      </c>
    </row>
    <row r="111" spans="1:5" x14ac:dyDescent="0.25">
      <c r="A111" s="35"/>
      <c r="B111" s="20" t="s">
        <v>360</v>
      </c>
      <c r="C111" s="21">
        <v>12</v>
      </c>
      <c r="D111" s="21">
        <v>361</v>
      </c>
      <c r="E111" s="16">
        <f>'Anexo I - Programas'!L396</f>
        <v>40000</v>
      </c>
    </row>
    <row r="112" spans="1:5" x14ac:dyDescent="0.25">
      <c r="A112" s="35"/>
      <c r="B112" s="20" t="s">
        <v>361</v>
      </c>
      <c r="C112" s="21">
        <v>12</v>
      </c>
      <c r="D112" s="21">
        <v>361</v>
      </c>
      <c r="E112" s="16">
        <f>'Anexo I - Programas'!L404</f>
        <v>60000</v>
      </c>
    </row>
    <row r="113" spans="1:5" x14ac:dyDescent="0.25">
      <c r="A113" s="35"/>
      <c r="B113" s="20" t="s">
        <v>362</v>
      </c>
      <c r="C113" s="21">
        <v>12</v>
      </c>
      <c r="D113" s="21">
        <v>361</v>
      </c>
      <c r="E113" s="16">
        <f>'Anexo I - Programas'!L408</f>
        <v>20000</v>
      </c>
    </row>
    <row r="114" spans="1:5" x14ac:dyDescent="0.25">
      <c r="A114" s="35"/>
      <c r="B114" s="20" t="s">
        <v>516</v>
      </c>
      <c r="C114" s="21">
        <v>12</v>
      </c>
      <c r="D114" s="21">
        <v>367</v>
      </c>
      <c r="E114" s="16">
        <f>'Anexo I - Programas'!L412</f>
        <v>20000</v>
      </c>
    </row>
    <row r="115" spans="1:5" x14ac:dyDescent="0.25">
      <c r="A115" s="35"/>
      <c r="B115" s="20" t="s">
        <v>517</v>
      </c>
      <c r="C115" s="21">
        <v>12</v>
      </c>
      <c r="D115" s="21">
        <v>361</v>
      </c>
      <c r="E115" s="16">
        <f>'Anexo I - Programas'!L416</f>
        <v>40000</v>
      </c>
    </row>
    <row r="116" spans="1:5" x14ac:dyDescent="0.25">
      <c r="A116" s="32" t="s">
        <v>304</v>
      </c>
      <c r="B116" s="33"/>
      <c r="C116" s="34"/>
      <c r="D116" s="34"/>
      <c r="E116" s="19"/>
    </row>
    <row r="117" spans="1:5" x14ac:dyDescent="0.25">
      <c r="A117" s="35"/>
      <c r="B117" s="20" t="s">
        <v>365</v>
      </c>
      <c r="C117" s="21">
        <v>12</v>
      </c>
      <c r="D117" s="21">
        <v>306</v>
      </c>
      <c r="E117" s="16">
        <f>'Anexo I - Programas'!L440</f>
        <v>720000</v>
      </c>
    </row>
    <row r="118" spans="1:5" x14ac:dyDescent="0.25">
      <c r="A118" s="35"/>
      <c r="B118" s="20" t="s">
        <v>366</v>
      </c>
      <c r="C118" s="21">
        <v>12</v>
      </c>
      <c r="D118" s="21">
        <v>306</v>
      </c>
      <c r="E118" s="16">
        <f>'Anexo I - Programas'!L444</f>
        <v>760000</v>
      </c>
    </row>
    <row r="119" spans="1:5" x14ac:dyDescent="0.25">
      <c r="A119" s="35"/>
      <c r="B119" s="20" t="s">
        <v>367</v>
      </c>
      <c r="C119" s="21">
        <v>12</v>
      </c>
      <c r="D119" s="21">
        <v>306</v>
      </c>
      <c r="E119" s="16">
        <f>'Anexo I - Programas'!L448</f>
        <v>140000</v>
      </c>
    </row>
    <row r="120" spans="1:5" x14ac:dyDescent="0.25">
      <c r="A120" s="35"/>
      <c r="B120" s="20" t="s">
        <v>368</v>
      </c>
      <c r="C120" s="21">
        <v>12</v>
      </c>
      <c r="D120" s="21">
        <v>306</v>
      </c>
      <c r="E120" s="16">
        <f>'Anexo I - Programas'!L452</f>
        <v>68000</v>
      </c>
    </row>
    <row r="121" spans="1:5" x14ac:dyDescent="0.25">
      <c r="A121" s="35"/>
      <c r="B121" s="20" t="s">
        <v>519</v>
      </c>
      <c r="C121" s="21">
        <v>12</v>
      </c>
      <c r="D121" s="21">
        <v>306</v>
      </c>
      <c r="E121" s="16">
        <f>'Anexo I - Programas'!L456</f>
        <v>160000</v>
      </c>
    </row>
    <row r="122" spans="1:5" x14ac:dyDescent="0.25">
      <c r="A122" s="35"/>
      <c r="B122" s="20" t="s">
        <v>370</v>
      </c>
      <c r="C122" s="21">
        <v>12</v>
      </c>
      <c r="D122" s="21">
        <v>306</v>
      </c>
      <c r="E122" s="16">
        <f>'Anexo I - Programas'!L460</f>
        <v>4000</v>
      </c>
    </row>
    <row r="123" spans="1:5" x14ac:dyDescent="0.25">
      <c r="A123" s="35"/>
      <c r="B123" s="20" t="s">
        <v>371</v>
      </c>
      <c r="C123" s="21">
        <v>12</v>
      </c>
      <c r="D123" s="21">
        <v>306</v>
      </c>
      <c r="E123" s="16">
        <f>'Anexo I - Programas'!L469</f>
        <v>12000</v>
      </c>
    </row>
    <row r="124" spans="1:5" x14ac:dyDescent="0.25">
      <c r="A124" s="35"/>
      <c r="B124" s="20" t="s">
        <v>372</v>
      </c>
      <c r="C124" s="21">
        <v>12</v>
      </c>
      <c r="D124" s="21">
        <v>306</v>
      </c>
      <c r="E124" s="16">
        <f>'Anexo I - Programas'!L473</f>
        <v>40000</v>
      </c>
    </row>
    <row r="125" spans="1:5" x14ac:dyDescent="0.25">
      <c r="A125" s="35"/>
      <c r="B125" s="20" t="s">
        <v>373</v>
      </c>
      <c r="C125" s="21">
        <v>12</v>
      </c>
      <c r="D125" s="21">
        <v>243</v>
      </c>
      <c r="E125" s="16">
        <f>'Anexo I - Programas'!L477</f>
        <v>200000</v>
      </c>
    </row>
    <row r="126" spans="1:5" x14ac:dyDescent="0.25">
      <c r="A126" s="32" t="s">
        <v>305</v>
      </c>
      <c r="B126" s="33"/>
      <c r="C126" s="34"/>
      <c r="D126" s="34"/>
      <c r="E126" s="19"/>
    </row>
    <row r="127" spans="1:5" x14ac:dyDescent="0.25">
      <c r="A127" s="35"/>
      <c r="B127" s="20" t="s">
        <v>374</v>
      </c>
      <c r="C127" s="21">
        <v>12</v>
      </c>
      <c r="D127" s="21">
        <v>361</v>
      </c>
      <c r="E127" s="16">
        <f>'Anexo I - Programas'!L510</f>
        <v>2400000</v>
      </c>
    </row>
    <row r="128" spans="1:5" x14ac:dyDescent="0.25">
      <c r="A128" s="35"/>
      <c r="B128" s="20" t="s">
        <v>375</v>
      </c>
      <c r="C128" s="21">
        <v>12</v>
      </c>
      <c r="D128" s="21">
        <v>365</v>
      </c>
      <c r="E128" s="16">
        <f>'Anexo I - Programas'!L514</f>
        <v>8000</v>
      </c>
    </row>
    <row r="129" spans="1:5" x14ac:dyDescent="0.25">
      <c r="A129" s="35"/>
      <c r="B129" s="20" t="s">
        <v>376</v>
      </c>
      <c r="C129" s="21">
        <v>12</v>
      </c>
      <c r="D129" s="21">
        <v>361</v>
      </c>
      <c r="E129" s="16">
        <f>'Anexo I - Programas'!L518</f>
        <v>33600</v>
      </c>
    </row>
    <row r="130" spans="1:5" x14ac:dyDescent="0.25">
      <c r="A130" s="35"/>
      <c r="B130" s="20" t="s">
        <v>377</v>
      </c>
      <c r="C130" s="21">
        <v>12</v>
      </c>
      <c r="D130" s="21">
        <v>362</v>
      </c>
      <c r="E130" s="16">
        <f>'Anexo I - Programas'!L522</f>
        <v>16000</v>
      </c>
    </row>
    <row r="131" spans="1:5" x14ac:dyDescent="0.25">
      <c r="A131" s="35"/>
      <c r="B131" s="20" t="s">
        <v>378</v>
      </c>
      <c r="C131" s="21">
        <v>12</v>
      </c>
      <c r="D131" s="21">
        <v>361</v>
      </c>
      <c r="E131" s="16">
        <f>'Anexo I - Programas'!L526</f>
        <v>299600</v>
      </c>
    </row>
    <row r="132" spans="1:5" x14ac:dyDescent="0.25">
      <c r="A132" s="35"/>
      <c r="B132" s="20" t="s">
        <v>379</v>
      </c>
      <c r="C132" s="21">
        <v>12</v>
      </c>
      <c r="D132" s="21">
        <v>361</v>
      </c>
      <c r="E132" s="16">
        <f>'Anexo I - Programas'!L530</f>
        <v>1530919.18</v>
      </c>
    </row>
    <row r="133" spans="1:5" x14ac:dyDescent="0.25">
      <c r="A133" s="35"/>
      <c r="B133" s="33"/>
      <c r="C133" s="34"/>
      <c r="D133" s="34"/>
      <c r="E133" s="19"/>
    </row>
    <row r="134" spans="1:5" x14ac:dyDescent="0.25">
      <c r="A134" s="32" t="s">
        <v>306</v>
      </c>
      <c r="B134" s="20" t="s">
        <v>380</v>
      </c>
      <c r="C134" s="21">
        <v>12</v>
      </c>
      <c r="D134" s="21">
        <v>364</v>
      </c>
      <c r="E134" s="16">
        <f>'Anexo I - Programas'!L549</f>
        <v>1360000</v>
      </c>
    </row>
    <row r="135" spans="1:5" x14ac:dyDescent="0.25">
      <c r="A135" s="35"/>
      <c r="B135" s="20" t="s">
        <v>518</v>
      </c>
      <c r="C135" s="21">
        <v>12</v>
      </c>
      <c r="D135" s="21">
        <v>364</v>
      </c>
      <c r="E135" s="16">
        <f>'Anexo I - Programas'!L553</f>
        <v>80000</v>
      </c>
    </row>
    <row r="136" spans="1:5" x14ac:dyDescent="0.25">
      <c r="A136" s="35"/>
      <c r="B136" s="33"/>
      <c r="C136" s="34"/>
      <c r="D136" s="34"/>
      <c r="E136" s="19"/>
    </row>
    <row r="137" spans="1:5" x14ac:dyDescent="0.25">
      <c r="A137" s="32" t="s">
        <v>496</v>
      </c>
      <c r="B137" s="20" t="s">
        <v>466</v>
      </c>
      <c r="C137" s="21">
        <v>13</v>
      </c>
      <c r="D137" s="21">
        <v>392</v>
      </c>
      <c r="E137" s="16">
        <f>'Anexo I - Programas'!L1511</f>
        <v>4000</v>
      </c>
    </row>
    <row r="138" spans="1:5" x14ac:dyDescent="0.25">
      <c r="A138" s="35"/>
      <c r="B138" s="20" t="s">
        <v>441</v>
      </c>
      <c r="C138" s="21">
        <v>13</v>
      </c>
      <c r="D138" s="21">
        <v>122</v>
      </c>
      <c r="E138" s="16">
        <f>'Anexo I - Programas'!L1515</f>
        <v>4000</v>
      </c>
    </row>
    <row r="139" spans="1:5" x14ac:dyDescent="0.25">
      <c r="A139" s="35"/>
      <c r="B139" s="20" t="s">
        <v>442</v>
      </c>
      <c r="C139" s="21">
        <v>13</v>
      </c>
      <c r="D139" s="21">
        <v>391</v>
      </c>
      <c r="E139" s="16">
        <f>'Anexo I - Programas'!L1519</f>
        <v>4000</v>
      </c>
    </row>
    <row r="140" spans="1:5" x14ac:dyDescent="0.25">
      <c r="A140" s="35"/>
      <c r="B140" s="20" t="s">
        <v>467</v>
      </c>
      <c r="C140" s="21">
        <v>13</v>
      </c>
      <c r="D140" s="21">
        <v>392</v>
      </c>
      <c r="E140" s="16">
        <f>'Anexo I - Programas'!L1523</f>
        <v>78000</v>
      </c>
    </row>
    <row r="141" spans="1:5" x14ac:dyDescent="0.25">
      <c r="A141" s="35"/>
      <c r="B141" s="46"/>
      <c r="C141" s="47"/>
      <c r="D141" s="47"/>
      <c r="E141" s="48"/>
    </row>
    <row r="142" spans="1:5" x14ac:dyDescent="0.25">
      <c r="A142" s="49"/>
      <c r="B142" s="14" t="s">
        <v>408</v>
      </c>
      <c r="C142" s="50">
        <v>15</v>
      </c>
      <c r="D142" s="50">
        <v>452</v>
      </c>
      <c r="E142" s="51">
        <f>'Anexo I - Programas'!L795</f>
        <v>440000</v>
      </c>
    </row>
    <row r="143" spans="1:5" x14ac:dyDescent="0.25">
      <c r="A143" s="29" t="s">
        <v>307</v>
      </c>
      <c r="B143" s="14" t="s">
        <v>497</v>
      </c>
      <c r="C143" s="15">
        <v>15</v>
      </c>
      <c r="D143" s="15">
        <v>452</v>
      </c>
      <c r="E143" s="16">
        <f>'Anexo I - Programas'!L799</f>
        <v>80000</v>
      </c>
    </row>
    <row r="144" spans="1:5" ht="15.75" thickBot="1" x14ac:dyDescent="0.3">
      <c r="A144" s="31"/>
      <c r="B144" s="52"/>
      <c r="C144" s="53"/>
      <c r="D144" s="53"/>
      <c r="E144" s="54"/>
    </row>
    <row r="145" spans="1:5" x14ac:dyDescent="0.25">
      <c r="A145" s="31"/>
      <c r="B145" s="40" t="s">
        <v>411</v>
      </c>
      <c r="C145" s="41">
        <v>15</v>
      </c>
      <c r="D145" s="41">
        <v>452</v>
      </c>
      <c r="E145" s="42">
        <f>'Anexo I - Programas'!L831</f>
        <v>520000</v>
      </c>
    </row>
    <row r="146" spans="1:5" ht="15.75" thickBot="1" x14ac:dyDescent="0.3">
      <c r="A146" s="55" t="s">
        <v>308</v>
      </c>
      <c r="B146" s="14" t="s">
        <v>410</v>
      </c>
      <c r="C146" s="15">
        <v>15</v>
      </c>
      <c r="D146" s="15">
        <v>452</v>
      </c>
      <c r="E146" s="16">
        <f>'Anexo I - Programas'!L835</f>
        <v>80000</v>
      </c>
    </row>
    <row r="147" spans="1:5" x14ac:dyDescent="0.25">
      <c r="A147" s="39"/>
      <c r="B147" s="30"/>
      <c r="C147" s="18"/>
      <c r="D147" s="18"/>
      <c r="E147" s="19"/>
    </row>
    <row r="148" spans="1:5" x14ac:dyDescent="0.25">
      <c r="A148" s="31"/>
      <c r="B148" s="14" t="s">
        <v>412</v>
      </c>
      <c r="C148" s="15">
        <v>15</v>
      </c>
      <c r="D148" s="15">
        <v>451</v>
      </c>
      <c r="E148" s="16">
        <f>'Anexo I - Programas'!L867</f>
        <v>80000</v>
      </c>
    </row>
    <row r="149" spans="1:5" x14ac:dyDescent="0.25">
      <c r="A149" s="29" t="s">
        <v>309</v>
      </c>
      <c r="B149" s="14" t="s">
        <v>413</v>
      </c>
      <c r="C149" s="15">
        <v>15</v>
      </c>
      <c r="D149" s="15">
        <v>451</v>
      </c>
      <c r="E149" s="16">
        <f>'Anexo I - Programas'!L871</f>
        <v>650000</v>
      </c>
    </row>
    <row r="150" spans="1:5" x14ac:dyDescent="0.25">
      <c r="A150" s="31"/>
      <c r="B150" s="14" t="s">
        <v>414</v>
      </c>
      <c r="C150" s="15">
        <v>15</v>
      </c>
      <c r="D150" s="15">
        <v>451</v>
      </c>
      <c r="E150" s="16">
        <f>'Anexo I - Programas'!L875</f>
        <v>40000</v>
      </c>
    </row>
    <row r="151" spans="1:5" x14ac:dyDescent="0.25">
      <c r="A151" s="31"/>
      <c r="B151" s="14" t="s">
        <v>415</v>
      </c>
      <c r="C151" s="15">
        <v>15</v>
      </c>
      <c r="D151" s="15">
        <v>451</v>
      </c>
      <c r="E151" s="16">
        <f>'Anexo I - Programas'!L879</f>
        <v>40000</v>
      </c>
    </row>
    <row r="152" spans="1:5" x14ac:dyDescent="0.25">
      <c r="A152" s="31"/>
      <c r="B152" s="30"/>
      <c r="C152" s="18"/>
      <c r="D152" s="18"/>
      <c r="E152" s="19"/>
    </row>
    <row r="153" spans="1:5" x14ac:dyDescent="0.25">
      <c r="A153" s="31"/>
      <c r="B153" s="14" t="s">
        <v>416</v>
      </c>
      <c r="C153" s="15">
        <v>17</v>
      </c>
      <c r="D153" s="15">
        <v>512</v>
      </c>
      <c r="E153" s="16">
        <f>'Anexo I - Programas'!L903</f>
        <v>80000</v>
      </c>
    </row>
    <row r="154" spans="1:5" x14ac:dyDescent="0.25">
      <c r="A154" s="29" t="s">
        <v>310</v>
      </c>
      <c r="B154" s="14" t="s">
        <v>417</v>
      </c>
      <c r="C154" s="15">
        <v>17</v>
      </c>
      <c r="D154" s="15">
        <v>512</v>
      </c>
      <c r="E154" s="16">
        <f>'Anexo I - Programas'!L907</f>
        <v>40000</v>
      </c>
    </row>
    <row r="155" spans="1:5" x14ac:dyDescent="0.25">
      <c r="A155" s="31"/>
      <c r="B155" s="30"/>
      <c r="C155" s="18"/>
      <c r="D155" s="18"/>
      <c r="E155" s="19"/>
    </row>
    <row r="156" spans="1:5" x14ac:dyDescent="0.25">
      <c r="A156" s="29" t="s">
        <v>311</v>
      </c>
      <c r="B156" s="14" t="s">
        <v>418</v>
      </c>
      <c r="C156" s="15">
        <v>26</v>
      </c>
      <c r="D156" s="15">
        <v>782</v>
      </c>
      <c r="E156" s="16">
        <f>'Anexo I - Programas'!L939</f>
        <v>40000</v>
      </c>
    </row>
    <row r="157" spans="1:5" x14ac:dyDescent="0.25">
      <c r="A157" s="31"/>
      <c r="B157" s="30"/>
      <c r="C157" s="18"/>
      <c r="D157" s="18"/>
      <c r="E157" s="19"/>
    </row>
    <row r="158" spans="1:5" x14ac:dyDescent="0.25">
      <c r="A158" s="29" t="s">
        <v>312</v>
      </c>
      <c r="B158" s="14" t="s">
        <v>419</v>
      </c>
      <c r="C158" s="15">
        <v>17</v>
      </c>
      <c r="D158" s="15">
        <v>512</v>
      </c>
      <c r="E158" s="16">
        <f>'Anexo I - Programas'!L975</f>
        <v>2600000</v>
      </c>
    </row>
    <row r="159" spans="1:5" x14ac:dyDescent="0.25">
      <c r="A159" s="31"/>
      <c r="B159" s="14" t="s">
        <v>420</v>
      </c>
      <c r="C159" s="15">
        <v>17</v>
      </c>
      <c r="D159" s="15">
        <v>512</v>
      </c>
      <c r="E159" s="16">
        <f>'Anexo I - Programas'!L979</f>
        <v>80000</v>
      </c>
    </row>
    <row r="160" spans="1:5" x14ac:dyDescent="0.25">
      <c r="A160" s="29" t="s">
        <v>313</v>
      </c>
      <c r="B160" s="30"/>
      <c r="C160" s="18"/>
      <c r="D160" s="18"/>
      <c r="E160" s="19"/>
    </row>
    <row r="161" spans="1:5" x14ac:dyDescent="0.25">
      <c r="A161" s="56"/>
      <c r="B161" s="14" t="s">
        <v>421</v>
      </c>
      <c r="C161" s="15">
        <v>16</v>
      </c>
      <c r="D161" s="15">
        <v>244</v>
      </c>
      <c r="E161" s="16">
        <f>'Anexo I - Programas'!L1011</f>
        <v>80000</v>
      </c>
    </row>
    <row r="162" spans="1:5" x14ac:dyDescent="0.25">
      <c r="A162" s="248" t="s">
        <v>314</v>
      </c>
      <c r="B162" s="57"/>
      <c r="C162" s="58"/>
      <c r="D162" s="58"/>
      <c r="E162" s="59"/>
    </row>
    <row r="163" spans="1:5" x14ac:dyDescent="0.25">
      <c r="A163" s="31"/>
      <c r="B163" s="14" t="s">
        <v>498</v>
      </c>
      <c r="C163" s="50">
        <v>4</v>
      </c>
      <c r="D163" s="50">
        <v>122</v>
      </c>
      <c r="E163" s="51">
        <f>'Anexo I - Programas'!L1046</f>
        <v>600000</v>
      </c>
    </row>
    <row r="164" spans="1:5" x14ac:dyDescent="0.25">
      <c r="A164" s="29" t="s">
        <v>315</v>
      </c>
      <c r="B164" s="30"/>
      <c r="C164" s="58"/>
      <c r="D164" s="58"/>
      <c r="E164" s="60"/>
    </row>
    <row r="165" spans="1:5" x14ac:dyDescent="0.25">
      <c r="A165" s="31"/>
      <c r="B165" s="14" t="s">
        <v>431</v>
      </c>
      <c r="C165" s="15">
        <v>18</v>
      </c>
      <c r="D165" s="15">
        <v>541</v>
      </c>
      <c r="E165" s="16">
        <f>'Anexo I - Programas'!L1227</f>
        <v>20000</v>
      </c>
    </row>
    <row r="166" spans="1:5" x14ac:dyDescent="0.25">
      <c r="A166" s="31"/>
      <c r="B166" s="14" t="s">
        <v>432</v>
      </c>
      <c r="C166" s="15">
        <v>18</v>
      </c>
      <c r="D166" s="15">
        <v>541</v>
      </c>
      <c r="E166" s="16">
        <f>'Anexo I - Programas'!L1231</f>
        <v>4000</v>
      </c>
    </row>
    <row r="167" spans="1:5" x14ac:dyDescent="0.25">
      <c r="A167" s="31"/>
      <c r="B167" s="14" t="s">
        <v>433</v>
      </c>
      <c r="C167" s="15">
        <v>18</v>
      </c>
      <c r="D167" s="15">
        <v>541</v>
      </c>
      <c r="E167" s="16">
        <f>'Anexo I - Programas'!L1235</f>
        <v>12000</v>
      </c>
    </row>
    <row r="168" spans="1:5" x14ac:dyDescent="0.25">
      <c r="A168" s="31"/>
      <c r="B168" s="14" t="s">
        <v>434</v>
      </c>
      <c r="C168" s="15">
        <v>18</v>
      </c>
      <c r="D168" s="15">
        <v>541</v>
      </c>
      <c r="E168" s="16">
        <f>'Anexo I - Programas'!L1239</f>
        <v>16000</v>
      </c>
    </row>
    <row r="169" spans="1:5" x14ac:dyDescent="0.25">
      <c r="A169" s="29" t="s">
        <v>316</v>
      </c>
      <c r="B169" s="30"/>
      <c r="C169" s="18"/>
      <c r="D169" s="18"/>
      <c r="E169" s="19"/>
    </row>
    <row r="170" spans="1:5" x14ac:dyDescent="0.25">
      <c r="A170" s="31"/>
      <c r="B170" s="14" t="s">
        <v>426</v>
      </c>
      <c r="C170" s="15">
        <v>20</v>
      </c>
      <c r="D170" s="15">
        <v>608</v>
      </c>
      <c r="E170" s="16">
        <f>'Anexo I - Programas'!L1118</f>
        <v>8000</v>
      </c>
    </row>
    <row r="171" spans="1:5" x14ac:dyDescent="0.25">
      <c r="A171" s="31"/>
      <c r="B171" s="14" t="s">
        <v>427</v>
      </c>
      <c r="C171" s="15">
        <v>20</v>
      </c>
      <c r="D171" s="15">
        <v>608</v>
      </c>
      <c r="E171" s="16">
        <f>'Anexo I - Programas'!L1122</f>
        <v>8000</v>
      </c>
    </row>
    <row r="172" spans="1:5" x14ac:dyDescent="0.25">
      <c r="A172" s="31"/>
      <c r="B172" s="14" t="s">
        <v>499</v>
      </c>
      <c r="C172" s="15">
        <v>20</v>
      </c>
      <c r="D172" s="15">
        <v>605</v>
      </c>
      <c r="E172" s="16">
        <f>'Anexo I - Programas'!L1126</f>
        <v>8000</v>
      </c>
    </row>
    <row r="173" spans="1:5" x14ac:dyDescent="0.25">
      <c r="A173" s="31"/>
      <c r="B173" s="14" t="s">
        <v>500</v>
      </c>
      <c r="C173" s="15">
        <v>20</v>
      </c>
      <c r="D173" s="15">
        <v>244</v>
      </c>
      <c r="E173" s="16">
        <f>'Anexo I - Programas'!L1130</f>
        <v>8000</v>
      </c>
    </row>
    <row r="174" spans="1:5" x14ac:dyDescent="0.25">
      <c r="A174" s="31"/>
      <c r="B174" s="14" t="s">
        <v>501</v>
      </c>
      <c r="C174" s="15">
        <v>20</v>
      </c>
      <c r="D174" s="15">
        <v>608</v>
      </c>
      <c r="E174" s="16">
        <f>'Anexo I - Programas'!L1134</f>
        <v>20000</v>
      </c>
    </row>
    <row r="175" spans="1:5" x14ac:dyDescent="0.25">
      <c r="A175" s="31"/>
      <c r="B175" s="14" t="s">
        <v>428</v>
      </c>
      <c r="C175" s="15">
        <v>20</v>
      </c>
      <c r="D175" s="15">
        <v>122</v>
      </c>
      <c r="E175" s="16">
        <f>'Anexo I - Programas'!L1138</f>
        <v>80000</v>
      </c>
    </row>
    <row r="176" spans="1:5" x14ac:dyDescent="0.25">
      <c r="A176" s="31"/>
      <c r="B176" s="30"/>
      <c r="C176" s="18"/>
      <c r="D176" s="18"/>
      <c r="E176" s="19"/>
    </row>
    <row r="177" spans="1:5" x14ac:dyDescent="0.25">
      <c r="A177" s="29" t="s">
        <v>317</v>
      </c>
      <c r="B177" s="14" t="s">
        <v>429</v>
      </c>
      <c r="C177" s="15">
        <v>20</v>
      </c>
      <c r="D177" s="15">
        <v>606</v>
      </c>
      <c r="E177" s="16">
        <f>'Anexo I - Programas'!L1157</f>
        <v>140000</v>
      </c>
    </row>
    <row r="178" spans="1:5" x14ac:dyDescent="0.25">
      <c r="A178" s="31"/>
      <c r="B178" s="14" t="s">
        <v>502</v>
      </c>
      <c r="C178" s="15">
        <v>20</v>
      </c>
      <c r="D178" s="15">
        <v>541</v>
      </c>
      <c r="E178" s="16">
        <f>'Anexo I - Programas'!L1161</f>
        <v>8000</v>
      </c>
    </row>
    <row r="179" spans="1:5" x14ac:dyDescent="0.25">
      <c r="A179" s="31"/>
      <c r="B179" s="30"/>
      <c r="C179" s="18"/>
      <c r="D179" s="18"/>
      <c r="E179" s="19"/>
    </row>
    <row r="180" spans="1:5" x14ac:dyDescent="0.25">
      <c r="A180" s="29" t="s">
        <v>318</v>
      </c>
      <c r="B180" s="14" t="s">
        <v>435</v>
      </c>
      <c r="C180" s="15">
        <v>23</v>
      </c>
      <c r="D180" s="15">
        <v>695</v>
      </c>
      <c r="E180" s="16">
        <f>'Anexo I - Programas'!L1263</f>
        <v>160000</v>
      </c>
    </row>
    <row r="181" spans="1:5" x14ac:dyDescent="0.25">
      <c r="A181" s="31"/>
      <c r="B181" s="30"/>
      <c r="C181" s="18"/>
      <c r="D181" s="18"/>
      <c r="E181" s="19"/>
    </row>
    <row r="182" spans="1:5" x14ac:dyDescent="0.25">
      <c r="A182" s="29" t="s">
        <v>319</v>
      </c>
      <c r="B182" s="14" t="s">
        <v>505</v>
      </c>
      <c r="C182" s="15">
        <v>27</v>
      </c>
      <c r="D182" s="15">
        <v>812</v>
      </c>
      <c r="E182" s="16">
        <f>'Anexo I - Programas'!L1438</f>
        <v>210000</v>
      </c>
    </row>
    <row r="183" spans="1:5" x14ac:dyDescent="0.25">
      <c r="A183" s="31"/>
      <c r="B183" s="14" t="s">
        <v>463</v>
      </c>
      <c r="C183" s="15">
        <v>27</v>
      </c>
      <c r="D183" s="15">
        <v>812</v>
      </c>
      <c r="E183" s="16">
        <f>'Anexo I - Programas'!L1442</f>
        <v>112000</v>
      </c>
    </row>
    <row r="184" spans="1:5" ht="15.75" thickBot="1" x14ac:dyDescent="0.3">
      <c r="A184" s="31"/>
      <c r="B184" s="36" t="s">
        <v>506</v>
      </c>
      <c r="C184" s="37">
        <v>27</v>
      </c>
      <c r="D184" s="37">
        <v>812</v>
      </c>
      <c r="E184" s="38">
        <f>'Anexo I - Programas'!L1446</f>
        <v>128000</v>
      </c>
    </row>
    <row r="185" spans="1:5" ht="15.75" thickBot="1" x14ac:dyDescent="0.3">
      <c r="A185" s="31"/>
      <c r="B185" s="61"/>
      <c r="C185" s="62"/>
      <c r="D185" s="62"/>
      <c r="E185" s="63"/>
    </row>
    <row r="186" spans="1:5" x14ac:dyDescent="0.25">
      <c r="A186" s="64" t="s">
        <v>320</v>
      </c>
      <c r="B186" s="14" t="s">
        <v>464</v>
      </c>
      <c r="C186" s="15">
        <v>27</v>
      </c>
      <c r="D186" s="15">
        <v>812</v>
      </c>
      <c r="E186" s="16">
        <f>'Anexo I - Programas'!L1473</f>
        <v>1150000</v>
      </c>
    </row>
    <row r="187" spans="1:5" ht="15.75" thickBot="1" x14ac:dyDescent="0.3">
      <c r="A187" s="249"/>
      <c r="B187" s="36" t="s">
        <v>465</v>
      </c>
      <c r="C187" s="37">
        <v>27</v>
      </c>
      <c r="D187" s="37">
        <v>812</v>
      </c>
      <c r="E187" s="38">
        <f>'Anexo I - Programas'!L1477</f>
        <v>20000</v>
      </c>
    </row>
    <row r="188" spans="1:5" ht="15.75" thickBot="1" x14ac:dyDescent="0.3">
      <c r="A188" s="65" t="s">
        <v>321</v>
      </c>
      <c r="B188" s="66"/>
      <c r="C188" s="66"/>
      <c r="D188" s="67"/>
      <c r="E188" s="68"/>
    </row>
  </sheetData>
  <mergeCells count="3">
    <mergeCell ref="A3:E3"/>
    <mergeCell ref="A4:E4"/>
    <mergeCell ref="A5:E5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Programas</vt:lpstr>
      <vt:lpstr>Anexo II - Resumo dos Programas</vt:lpstr>
      <vt:lpstr>Anexo III - Progr-Ação-Fun-Subf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Usuário do Windows</cp:lastModifiedBy>
  <cp:lastPrinted>2025-09-25T14:39:03Z</cp:lastPrinted>
  <dcterms:created xsi:type="dcterms:W3CDTF">2025-05-30T15:38:09Z</dcterms:created>
  <dcterms:modified xsi:type="dcterms:W3CDTF">2025-09-25T15:07:48Z</dcterms:modified>
</cp:coreProperties>
</file>